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K65" i="8"/>
  <c r="K64"/>
  <c r="K93" l="1"/>
  <c r="B9"/>
  <c r="B8" s="1"/>
  <c r="C9"/>
  <c r="C8" s="1"/>
  <c r="C7" s="1"/>
  <c r="D9"/>
  <c r="D8" s="1"/>
  <c r="D7" s="1"/>
  <c r="D49" s="1"/>
  <c r="D48" s="1"/>
  <c r="E9"/>
  <c r="E8" s="1"/>
  <c r="E7" s="1"/>
  <c r="E49" s="1"/>
  <c r="E48" s="1"/>
  <c r="F9"/>
  <c r="F8" s="1"/>
  <c r="F7" s="1"/>
  <c r="F49" s="1"/>
  <c r="F48" s="1"/>
  <c r="G9"/>
  <c r="G8" s="1"/>
  <c r="G7" s="1"/>
  <c r="G49" s="1"/>
  <c r="G48" s="1"/>
  <c r="H9"/>
  <c r="H8" s="1"/>
  <c r="H7" s="1"/>
  <c r="H49" s="1"/>
  <c r="H48" s="1"/>
  <c r="I9"/>
  <c r="I8" s="1"/>
  <c r="I7" s="1"/>
  <c r="I49" s="1"/>
  <c r="I48" s="1"/>
  <c r="J9"/>
  <c r="J8" s="1"/>
  <c r="J7" s="1"/>
  <c r="J49" s="1"/>
  <c r="J48" s="1"/>
  <c r="K9"/>
  <c r="K10"/>
  <c r="K11"/>
  <c r="B12"/>
  <c r="C12"/>
  <c r="D12"/>
  <c r="E12"/>
  <c r="F12"/>
  <c r="G12"/>
  <c r="H12"/>
  <c r="I12"/>
  <c r="J12"/>
  <c r="K12"/>
  <c r="K13"/>
  <c r="K14"/>
  <c r="K15"/>
  <c r="B16"/>
  <c r="C16"/>
  <c r="D16"/>
  <c r="E16"/>
  <c r="F16"/>
  <c r="G16"/>
  <c r="H16"/>
  <c r="I16"/>
  <c r="J16"/>
  <c r="K16" s="1"/>
  <c r="K17"/>
  <c r="K18"/>
  <c r="K19"/>
  <c r="B20"/>
  <c r="C20"/>
  <c r="D20"/>
  <c r="E20"/>
  <c r="F20"/>
  <c r="G20"/>
  <c r="H20"/>
  <c r="K20" s="1"/>
  <c r="I20"/>
  <c r="J20"/>
  <c r="K21"/>
  <c r="K22"/>
  <c r="K23"/>
  <c r="K24"/>
  <c r="K25"/>
  <c r="K26"/>
  <c r="K27"/>
  <c r="B29"/>
  <c r="C29"/>
  <c r="D29"/>
  <c r="E29"/>
  <c r="F29"/>
  <c r="G29"/>
  <c r="H29"/>
  <c r="I29"/>
  <c r="J29"/>
  <c r="K35"/>
  <c r="K36"/>
  <c r="K37"/>
  <c r="K39"/>
  <c r="K40"/>
  <c r="K41"/>
  <c r="K42"/>
  <c r="K43"/>
  <c r="K44"/>
  <c r="K45"/>
  <c r="K51"/>
  <c r="K52"/>
  <c r="H53"/>
  <c r="I53"/>
  <c r="J53"/>
  <c r="K53"/>
  <c r="K54"/>
  <c r="K55"/>
  <c r="K56"/>
  <c r="K57"/>
  <c r="K58"/>
  <c r="B62"/>
  <c r="B61" s="1"/>
  <c r="C62"/>
  <c r="C61" s="1"/>
  <c r="C60" s="1"/>
  <c r="D62"/>
  <c r="D61" s="1"/>
  <c r="D60" s="1"/>
  <c r="E62"/>
  <c r="E61" s="1"/>
  <c r="E60" s="1"/>
  <c r="F62"/>
  <c r="F61" s="1"/>
  <c r="G62"/>
  <c r="G61" s="1"/>
  <c r="G60" s="1"/>
  <c r="H62"/>
  <c r="H61" s="1"/>
  <c r="I62"/>
  <c r="I61" s="1"/>
  <c r="J62"/>
  <c r="J61" s="1"/>
  <c r="K63"/>
  <c r="K66"/>
  <c r="B68"/>
  <c r="C68"/>
  <c r="D68"/>
  <c r="E68"/>
  <c r="F68"/>
  <c r="G68"/>
  <c r="H68"/>
  <c r="I68"/>
  <c r="J68"/>
  <c r="K69"/>
  <c r="K70"/>
  <c r="K71"/>
  <c r="K72"/>
  <c r="K73"/>
  <c r="K74"/>
  <c r="K76"/>
  <c r="K77"/>
  <c r="K78"/>
  <c r="K79"/>
  <c r="K80"/>
  <c r="K81"/>
  <c r="K82"/>
  <c r="K83"/>
  <c r="K84"/>
  <c r="K85"/>
  <c r="K86"/>
  <c r="K87"/>
  <c r="K88"/>
  <c r="K89"/>
  <c r="K90"/>
  <c r="K92"/>
  <c r="K94"/>
  <c r="K95"/>
  <c r="B98"/>
  <c r="C98"/>
  <c r="D98"/>
  <c r="E98"/>
  <c r="F98"/>
  <c r="G98"/>
  <c r="H98"/>
  <c r="I98"/>
  <c r="J98"/>
  <c r="K98"/>
  <c r="K105"/>
  <c r="K106"/>
  <c r="K110"/>
  <c r="K111"/>
  <c r="K112"/>
  <c r="K113"/>
  <c r="K114"/>
  <c r="K115"/>
  <c r="K116"/>
  <c r="K117"/>
  <c r="K118"/>
  <c r="K119"/>
  <c r="K120"/>
  <c r="K121"/>
  <c r="K122"/>
  <c r="J60" l="1"/>
  <c r="I60"/>
  <c r="H60"/>
  <c r="F60"/>
  <c r="K68"/>
  <c r="J97"/>
  <c r="J96" s="1"/>
  <c r="J123" s="1"/>
  <c r="J47"/>
  <c r="H97"/>
  <c r="H96" s="1"/>
  <c r="H47"/>
  <c r="F97"/>
  <c r="F96" s="1"/>
  <c r="F47"/>
  <c r="D97"/>
  <c r="D96" s="1"/>
  <c r="D108" s="1"/>
  <c r="K108" s="1"/>
  <c r="D47"/>
  <c r="K8"/>
  <c r="K7" s="1"/>
  <c r="B7"/>
  <c r="B49" s="1"/>
  <c r="B60"/>
  <c r="K60" s="1"/>
  <c r="K61"/>
  <c r="I47"/>
  <c r="I97"/>
  <c r="I96" s="1"/>
  <c r="G47"/>
  <c r="G97"/>
  <c r="G96" s="1"/>
  <c r="E47"/>
  <c r="E97"/>
  <c r="E96" s="1"/>
  <c r="E109" s="1"/>
  <c r="K109" s="1"/>
  <c r="C49"/>
  <c r="C50"/>
  <c r="K50" s="1"/>
  <c r="K62"/>
  <c r="K49" l="1"/>
  <c r="B48"/>
  <c r="C48"/>
  <c r="C47" l="1"/>
  <c r="C97"/>
  <c r="C96" s="1"/>
  <c r="C107" s="1"/>
  <c r="K107" s="1"/>
  <c r="K104" s="1"/>
  <c r="K48"/>
  <c r="B97"/>
  <c r="B47"/>
  <c r="K47" s="1"/>
  <c r="B96" l="1"/>
  <c r="K96" s="1"/>
  <c r="K97"/>
</calcChain>
</file>

<file path=xl/sharedStrings.xml><?xml version="1.0" encoding="utf-8"?>
<sst xmlns="http://schemas.openxmlformats.org/spreadsheetml/2006/main" count="129" uniqueCount="129">
  <si>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</si>
  <si>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</si>
  <si>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</si>
  <si>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</si>
  <si>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</si>
  <si>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</si>
  <si>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</si>
  <si>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</si>
  <si>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</si>
  <si>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</si>
  <si>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</si>
  <si>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</si>
  <si>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</si>
  <si>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</si>
  <si>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</si>
  <si>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</si>
  <si>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</si>
  <si>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</si>
  <si>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</si>
  <si>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</si>
  <si>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</si>
  <si>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</si>
  <si>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</si>
  <si>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</si>
  <si>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</si>
  <si>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</si>
  <si>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</si>
  <si>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</si>
  <si>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</si>
  <si>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</si>
  <si>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</si>
  <si>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</si>
  <si>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</si>
  <si>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</si>
  <si>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</si>
  <si>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</si>
  <si>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</si>
  <si>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</si>
  <si>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</si>
  <si>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</si>
  <si>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</si>
  <si>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</si>
  <si>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</si>
  <si>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</si>
  <si>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</si>
  <si>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</si>
  <si>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</si>
  <si>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</si>
  <si>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</si>
  <si>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</si>
  <si>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</si>
  <si>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</si>
  <si>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</si>
  <si>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</si>
  <si>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</si>
  <si>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</si>
  <si>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</si>
  <si>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</si>
  <si>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</si>
  <si>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</si>
  <si>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</si>
  <si>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</si>
  <si>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</si>
  <si>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</si>
  <si>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</si>
  <si>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</si>
  <si>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</si>
  <si>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</si>
  <si>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</si>
  <si>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</si>
  <si>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</si>
  <si>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</si>
  <si>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</si>
  <si>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</si>
  <si>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</si>
  <si>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</si>
  <si>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</si>
  <si>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</si>
  <si>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</si>
  <si>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</si>
  <si>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</si>
  <si>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</si>
  <si>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</si>
  <si>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</si>
  <si>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</si>
  <si>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</si>
  <si>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</si>
  <si>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</si>
  <si>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</si>
  <si>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</si>
  <si>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</si>
  <si>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</si>
  <si>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</si>
  <si>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</si>
  <si>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</si>
  <si>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</si>
  <si>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</si>
  <si>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</si>
  <si>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</si>
  <si>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</si>
  <si>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</si>
  <si>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</si>
  <si>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</si>
  <si>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</si>
  <si>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</si>
  <si>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</si>
  <si>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</si>
  <si>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</si>
  <si>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</si>
  <si>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</si>
  <si>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</si>
  <si>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</si>
  <si>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</si>
  <si>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</si>
  <si>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</si>
  <si>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</si>
  <si>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</si>
  <si>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</si>
  <si>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</si>
  <si>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</si>
  <si>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</si>
  <si>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</si>
  <si>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</si>
  <si>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</si>
  <si>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</si>
  <si>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OPERAÇÃO 27/02/14 - VENCIMENTO 10/03/14</t>
  </si>
  <si>
    <t>6.3. Revisão de Remuneração pelo Transporte Coletivo  (1)</t>
  </si>
  <si>
    <t>Nota:</t>
  </si>
  <si>
    <t xml:space="preserve">    (1) - Ajuste dos valores da energia para tração (trólebus) do mês de outubro.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</si>
</sst>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4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174" fontId="4" fillId="0" borderId="1" xfId="4" applyNumberFormat="1" applyFont="1" applyFill="1" applyBorder="1" applyAlignment="1">
      <alignment vertical="center"/>
    </xf>
    <xf numFmtId="174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72" fontId="3" fillId="0" borderId="0" xfId="4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43" fontId="4" fillId="0" borderId="6" xfId="4" applyFont="1" applyFill="1" applyBorder="1" applyAlignment="1">
      <alignment horizontal="center" vertical="center"/>
    </xf>
    <xf numFmtId="43" fontId="4" fillId="0" borderId="6" xfId="2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4" fillId="0" borderId="4" xfId="2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4.75" style="1" bestFit="1" customWidth="1"/>
    <col min="13" max="13" width="10.125" style="1" bestFit="1" customWidth="1"/>
    <col min="14" max="16384" width="9" style="1"/>
  </cols>
  <sheetData>
    <row r="1" spans="1:13" ht="21">
      <c r="A1" s="62" t="s">
        <v>87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3" ht="21">
      <c r="A2" s="63" t="s">
        <v>125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4" t="s">
        <v>15</v>
      </c>
      <c r="B4" s="66" t="s">
        <v>118</v>
      </c>
      <c r="C4" s="67"/>
      <c r="D4" s="67"/>
      <c r="E4" s="67"/>
      <c r="F4" s="67"/>
      <c r="G4" s="67"/>
      <c r="H4" s="67"/>
      <c r="I4" s="67"/>
      <c r="J4" s="68"/>
      <c r="K4" s="65" t="s">
        <v>16</v>
      </c>
    </row>
    <row r="5" spans="1:13" ht="38.25">
      <c r="A5" s="64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9" t="s">
        <v>117</v>
      </c>
      <c r="J5" s="69" t="s">
        <v>116</v>
      </c>
      <c r="K5" s="64"/>
    </row>
    <row r="6" spans="1:13" ht="18.75" customHeight="1">
      <c r="A6" s="6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0"/>
      <c r="J6" s="70"/>
      <c r="K6" s="64"/>
    </row>
    <row r="7" spans="1:13" ht="17.25" customHeight="1">
      <c r="A7" s="8" t="s">
        <v>30</v>
      </c>
      <c r="B7" s="9">
        <f t="shared" ref="B7:K7" si="0">+B8+B20+B24+B27</f>
        <v>596191</v>
      </c>
      <c r="C7" s="9">
        <f t="shared" si="0"/>
        <v>803649</v>
      </c>
      <c r="D7" s="9">
        <f t="shared" si="0"/>
        <v>799254</v>
      </c>
      <c r="E7" s="9">
        <f t="shared" si="0"/>
        <v>555195</v>
      </c>
      <c r="F7" s="9">
        <f t="shared" si="0"/>
        <v>792138</v>
      </c>
      <c r="G7" s="9">
        <f t="shared" si="0"/>
        <v>1214226</v>
      </c>
      <c r="H7" s="9">
        <f t="shared" si="0"/>
        <v>582233</v>
      </c>
      <c r="I7" s="9">
        <f t="shared" si="0"/>
        <v>127064</v>
      </c>
      <c r="J7" s="9">
        <f t="shared" si="0"/>
        <v>296766</v>
      </c>
      <c r="K7" s="9">
        <f t="shared" si="0"/>
        <v>5766716</v>
      </c>
      <c r="L7" s="53"/>
    </row>
    <row r="8" spans="1:13" ht="17.25" customHeight="1">
      <c r="A8" s="10" t="s">
        <v>124</v>
      </c>
      <c r="B8" s="11">
        <f>B9+B12+B16</f>
        <v>356260</v>
      </c>
      <c r="C8" s="11">
        <f t="shared" ref="C8:J8" si="1">C9+C12+C16</f>
        <v>490812</v>
      </c>
      <c r="D8" s="11">
        <f t="shared" si="1"/>
        <v>456625</v>
      </c>
      <c r="E8" s="11">
        <f t="shared" si="1"/>
        <v>331278</v>
      </c>
      <c r="F8" s="11">
        <f t="shared" si="1"/>
        <v>446605</v>
      </c>
      <c r="G8" s="11">
        <f t="shared" si="1"/>
        <v>660191</v>
      </c>
      <c r="H8" s="11">
        <f t="shared" si="1"/>
        <v>359511</v>
      </c>
      <c r="I8" s="11">
        <f t="shared" si="1"/>
        <v>69575</v>
      </c>
      <c r="J8" s="11">
        <f t="shared" si="1"/>
        <v>167199</v>
      </c>
      <c r="K8" s="11">
        <f>SUM(B8:J8)</f>
        <v>3338056</v>
      </c>
    </row>
    <row r="9" spans="1:13" ht="17.25" customHeight="1">
      <c r="A9" s="15" t="s">
        <v>17</v>
      </c>
      <c r="B9" s="13">
        <f>+B10+B11</f>
        <v>53124</v>
      </c>
      <c r="C9" s="13">
        <f t="shared" ref="C9:J9" si="2">+C10+C11</f>
        <v>73338</v>
      </c>
      <c r="D9" s="13">
        <f t="shared" si="2"/>
        <v>61878</v>
      </c>
      <c r="E9" s="13">
        <f t="shared" si="2"/>
        <v>47215</v>
      </c>
      <c r="F9" s="13">
        <f t="shared" si="2"/>
        <v>57595</v>
      </c>
      <c r="G9" s="13">
        <f t="shared" si="2"/>
        <v>66449</v>
      </c>
      <c r="H9" s="13">
        <f t="shared" si="2"/>
        <v>64436</v>
      </c>
      <c r="I9" s="13">
        <f t="shared" si="2"/>
        <v>12194</v>
      </c>
      <c r="J9" s="13">
        <f t="shared" si="2"/>
        <v>20040</v>
      </c>
      <c r="K9" s="11">
        <f>SUM(B9:J9)</f>
        <v>456269</v>
      </c>
    </row>
    <row r="10" spans="1:13" ht="17.25" customHeight="1">
      <c r="A10" s="30" t="s">
        <v>18</v>
      </c>
      <c r="B10" s="13">
        <v>53124</v>
      </c>
      <c r="C10" s="13">
        <v>73338</v>
      </c>
      <c r="D10" s="13">
        <v>61878</v>
      </c>
      <c r="E10" s="13">
        <v>47215</v>
      </c>
      <c r="F10" s="13">
        <v>57595</v>
      </c>
      <c r="G10" s="13">
        <v>66449</v>
      </c>
      <c r="H10" s="13">
        <v>64436</v>
      </c>
      <c r="I10" s="13">
        <v>12194</v>
      </c>
      <c r="J10" s="13">
        <v>20040</v>
      </c>
      <c r="K10" s="11">
        <f>SUM(B10:J10)</f>
        <v>456269</v>
      </c>
    </row>
    <row r="11" spans="1:13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31</v>
      </c>
      <c r="B12" s="17">
        <f t="shared" ref="B12:J12" si="3">SUM(B13:B15)</f>
        <v>300265</v>
      </c>
      <c r="C12" s="17">
        <f t="shared" si="3"/>
        <v>413155</v>
      </c>
      <c r="D12" s="17">
        <f t="shared" si="3"/>
        <v>391079</v>
      </c>
      <c r="E12" s="17">
        <f t="shared" si="3"/>
        <v>281189</v>
      </c>
      <c r="F12" s="17">
        <f t="shared" si="3"/>
        <v>385058</v>
      </c>
      <c r="G12" s="17">
        <f t="shared" si="3"/>
        <v>587647</v>
      </c>
      <c r="H12" s="17">
        <f t="shared" si="3"/>
        <v>291868</v>
      </c>
      <c r="I12" s="17">
        <f t="shared" si="3"/>
        <v>56631</v>
      </c>
      <c r="J12" s="17">
        <f t="shared" si="3"/>
        <v>145788</v>
      </c>
      <c r="K12" s="11">
        <f t="shared" ref="K12:K27" si="4">SUM(B12:J12)</f>
        <v>2852680</v>
      </c>
    </row>
    <row r="13" spans="1:13" ht="17.25" customHeight="1">
      <c r="A13" s="14" t="s">
        <v>20</v>
      </c>
      <c r="B13" s="13">
        <v>147344</v>
      </c>
      <c r="C13" s="13">
        <v>212706</v>
      </c>
      <c r="D13" s="13">
        <v>208918</v>
      </c>
      <c r="E13" s="13">
        <v>145992</v>
      </c>
      <c r="F13" s="13">
        <v>200818</v>
      </c>
      <c r="G13" s="13">
        <v>295747</v>
      </c>
      <c r="H13" s="13">
        <v>140138</v>
      </c>
      <c r="I13" s="13">
        <v>31551</v>
      </c>
      <c r="J13" s="13">
        <v>78084</v>
      </c>
      <c r="K13" s="11">
        <f t="shared" si="4"/>
        <v>1461298</v>
      </c>
      <c r="L13" s="53"/>
      <c r="M13" s="54"/>
    </row>
    <row r="14" spans="1:13" ht="17.25" customHeight="1">
      <c r="A14" s="14" t="s">
        <v>21</v>
      </c>
      <c r="B14" s="13">
        <v>123355</v>
      </c>
      <c r="C14" s="13">
        <v>155711</v>
      </c>
      <c r="D14" s="13">
        <v>143094</v>
      </c>
      <c r="E14" s="13">
        <v>109346</v>
      </c>
      <c r="F14" s="13">
        <v>149002</v>
      </c>
      <c r="G14" s="13">
        <v>246894</v>
      </c>
      <c r="H14" s="13">
        <v>121805</v>
      </c>
      <c r="I14" s="13">
        <v>18518</v>
      </c>
      <c r="J14" s="13">
        <v>53162</v>
      </c>
      <c r="K14" s="11">
        <f t="shared" si="4"/>
        <v>1120887</v>
      </c>
      <c r="L14" s="53"/>
    </row>
    <row r="15" spans="1:13" ht="17.25" customHeight="1">
      <c r="A15" s="14" t="s">
        <v>22</v>
      </c>
      <c r="B15" s="13">
        <v>29566</v>
      </c>
      <c r="C15" s="13">
        <v>44738</v>
      </c>
      <c r="D15" s="13">
        <v>39067</v>
      </c>
      <c r="E15" s="13">
        <v>25851</v>
      </c>
      <c r="F15" s="13">
        <v>35238</v>
      </c>
      <c r="G15" s="13">
        <v>45006</v>
      </c>
      <c r="H15" s="13">
        <v>29925</v>
      </c>
      <c r="I15" s="13">
        <v>6562</v>
      </c>
      <c r="J15" s="13">
        <v>14542</v>
      </c>
      <c r="K15" s="11">
        <f t="shared" si="4"/>
        <v>270495</v>
      </c>
    </row>
    <row r="16" spans="1:13" ht="17.25" customHeight="1">
      <c r="A16" s="15" t="s">
        <v>120</v>
      </c>
      <c r="B16" s="13">
        <f>B17+B18+B19</f>
        <v>2871</v>
      </c>
      <c r="C16" s="13">
        <f t="shared" ref="C16:J16" si="5">C17+C18+C19</f>
        <v>4319</v>
      </c>
      <c r="D16" s="13">
        <f t="shared" si="5"/>
        <v>3668</v>
      </c>
      <c r="E16" s="13">
        <f t="shared" si="5"/>
        <v>2874</v>
      </c>
      <c r="F16" s="13">
        <f t="shared" si="5"/>
        <v>3952</v>
      </c>
      <c r="G16" s="13">
        <f t="shared" si="5"/>
        <v>6095</v>
      </c>
      <c r="H16" s="13">
        <f t="shared" si="5"/>
        <v>3207</v>
      </c>
      <c r="I16" s="13">
        <f t="shared" si="5"/>
        <v>750</v>
      </c>
      <c r="J16" s="13">
        <f t="shared" si="5"/>
        <v>1371</v>
      </c>
      <c r="K16" s="11">
        <f t="shared" si="4"/>
        <v>29107</v>
      </c>
    </row>
    <row r="17" spans="1:12" ht="17.25" customHeight="1">
      <c r="A17" s="14" t="s">
        <v>121</v>
      </c>
      <c r="B17" s="13">
        <v>2306</v>
      </c>
      <c r="C17" s="13">
        <v>3559</v>
      </c>
      <c r="D17" s="13">
        <v>3057</v>
      </c>
      <c r="E17" s="13">
        <v>2368</v>
      </c>
      <c r="F17" s="13">
        <v>3250</v>
      </c>
      <c r="G17" s="13">
        <v>5118</v>
      </c>
      <c r="H17" s="13">
        <v>2702</v>
      </c>
      <c r="I17" s="13">
        <v>623</v>
      </c>
      <c r="J17" s="13">
        <v>1121</v>
      </c>
      <c r="K17" s="11">
        <f t="shared" si="4"/>
        <v>24104</v>
      </c>
    </row>
    <row r="18" spans="1:12" ht="17.25" customHeight="1">
      <c r="A18" s="14" t="s">
        <v>122</v>
      </c>
      <c r="B18" s="13">
        <v>37</v>
      </c>
      <c r="C18" s="13">
        <v>78</v>
      </c>
      <c r="D18" s="13">
        <v>76</v>
      </c>
      <c r="E18" s="13">
        <v>73</v>
      </c>
      <c r="F18" s="13">
        <v>106</v>
      </c>
      <c r="G18" s="13">
        <v>144</v>
      </c>
      <c r="H18" s="13">
        <v>56</v>
      </c>
      <c r="I18" s="13">
        <v>13</v>
      </c>
      <c r="J18" s="13">
        <v>36</v>
      </c>
      <c r="K18" s="11">
        <f t="shared" si="4"/>
        <v>619</v>
      </c>
    </row>
    <row r="19" spans="1:12" ht="17.25" customHeight="1">
      <c r="A19" s="14" t="s">
        <v>123</v>
      </c>
      <c r="B19" s="13">
        <v>528</v>
      </c>
      <c r="C19" s="13">
        <v>682</v>
      </c>
      <c r="D19" s="13">
        <v>535</v>
      </c>
      <c r="E19" s="13">
        <v>433</v>
      </c>
      <c r="F19" s="13">
        <v>596</v>
      </c>
      <c r="G19" s="13">
        <v>833</v>
      </c>
      <c r="H19" s="13">
        <v>449</v>
      </c>
      <c r="I19" s="13">
        <v>114</v>
      </c>
      <c r="J19" s="13">
        <v>214</v>
      </c>
      <c r="K19" s="11">
        <f t="shared" si="4"/>
        <v>4384</v>
      </c>
    </row>
    <row r="20" spans="1:12" ht="17.25" customHeight="1">
      <c r="A20" s="16" t="s">
        <v>23</v>
      </c>
      <c r="B20" s="11">
        <f>+B21+B22+B23</f>
        <v>199042</v>
      </c>
      <c r="C20" s="11">
        <f t="shared" ref="C20:J20" si="6">+C21+C22+C23</f>
        <v>246330</v>
      </c>
      <c r="D20" s="11">
        <f t="shared" si="6"/>
        <v>265993</v>
      </c>
      <c r="E20" s="11">
        <f t="shared" si="6"/>
        <v>176761</v>
      </c>
      <c r="F20" s="11">
        <f t="shared" si="6"/>
        <v>286570</v>
      </c>
      <c r="G20" s="11">
        <f t="shared" si="6"/>
        <v>489889</v>
      </c>
      <c r="H20" s="11">
        <f t="shared" si="6"/>
        <v>180791</v>
      </c>
      <c r="I20" s="11">
        <f t="shared" si="6"/>
        <v>43182</v>
      </c>
      <c r="J20" s="11">
        <f t="shared" si="6"/>
        <v>95825</v>
      </c>
      <c r="K20" s="11">
        <f t="shared" si="4"/>
        <v>1984383</v>
      </c>
    </row>
    <row r="21" spans="1:12" ht="17.25" customHeight="1">
      <c r="A21" s="12" t="s">
        <v>24</v>
      </c>
      <c r="B21" s="13">
        <v>113664</v>
      </c>
      <c r="C21" s="13">
        <v>151259</v>
      </c>
      <c r="D21" s="13">
        <v>165256</v>
      </c>
      <c r="E21" s="13">
        <v>107825</v>
      </c>
      <c r="F21" s="13">
        <v>171917</v>
      </c>
      <c r="G21" s="13">
        <v>279639</v>
      </c>
      <c r="H21" s="13">
        <v>107760</v>
      </c>
      <c r="I21" s="13">
        <v>27652</v>
      </c>
      <c r="J21" s="13">
        <v>58542</v>
      </c>
      <c r="K21" s="11">
        <f t="shared" si="4"/>
        <v>1183514</v>
      </c>
      <c r="L21" s="53"/>
    </row>
    <row r="22" spans="1:12" ht="17.25" customHeight="1">
      <c r="A22" s="12" t="s">
        <v>25</v>
      </c>
      <c r="B22" s="13">
        <v>69662</v>
      </c>
      <c r="C22" s="13">
        <v>74732</v>
      </c>
      <c r="D22" s="13">
        <v>79673</v>
      </c>
      <c r="E22" s="13">
        <v>56716</v>
      </c>
      <c r="F22" s="13">
        <v>94526</v>
      </c>
      <c r="G22" s="13">
        <v>180074</v>
      </c>
      <c r="H22" s="13">
        <v>59168</v>
      </c>
      <c r="I22" s="13">
        <v>11976</v>
      </c>
      <c r="J22" s="13">
        <v>29406</v>
      </c>
      <c r="K22" s="11">
        <f t="shared" si="4"/>
        <v>655933</v>
      </c>
      <c r="L22" s="53"/>
    </row>
    <row r="23" spans="1:12" ht="17.25" customHeight="1">
      <c r="A23" s="12" t="s">
        <v>26</v>
      </c>
      <c r="B23" s="13">
        <v>15716</v>
      </c>
      <c r="C23" s="13">
        <v>20339</v>
      </c>
      <c r="D23" s="13">
        <v>21064</v>
      </c>
      <c r="E23" s="13">
        <v>12220</v>
      </c>
      <c r="F23" s="13">
        <v>20127</v>
      </c>
      <c r="G23" s="13">
        <v>30176</v>
      </c>
      <c r="H23" s="13">
        <v>13863</v>
      </c>
      <c r="I23" s="13">
        <v>3554</v>
      </c>
      <c r="J23" s="13">
        <v>7877</v>
      </c>
      <c r="K23" s="11">
        <f t="shared" si="4"/>
        <v>144936</v>
      </c>
    </row>
    <row r="24" spans="1:12" ht="17.25" customHeight="1">
      <c r="A24" s="16" t="s">
        <v>27</v>
      </c>
      <c r="B24" s="13">
        <v>40889</v>
      </c>
      <c r="C24" s="13">
        <v>66507</v>
      </c>
      <c r="D24" s="13">
        <v>76636</v>
      </c>
      <c r="E24" s="13">
        <v>47156</v>
      </c>
      <c r="F24" s="13">
        <v>58963</v>
      </c>
      <c r="G24" s="13">
        <v>64146</v>
      </c>
      <c r="H24" s="13">
        <v>33910</v>
      </c>
      <c r="I24" s="13">
        <v>14307</v>
      </c>
      <c r="J24" s="13">
        <v>33742</v>
      </c>
      <c r="K24" s="11">
        <f t="shared" si="4"/>
        <v>436256</v>
      </c>
    </row>
    <row r="25" spans="1:12" ht="17.25" customHeight="1">
      <c r="A25" s="12" t="s">
        <v>28</v>
      </c>
      <c r="B25" s="13">
        <v>26169</v>
      </c>
      <c r="C25" s="13">
        <v>42564</v>
      </c>
      <c r="D25" s="13">
        <v>49047</v>
      </c>
      <c r="E25" s="13">
        <v>30180</v>
      </c>
      <c r="F25" s="13">
        <v>37736</v>
      </c>
      <c r="G25" s="13">
        <v>41053</v>
      </c>
      <c r="H25" s="13">
        <v>21702</v>
      </c>
      <c r="I25" s="13">
        <v>9156</v>
      </c>
      <c r="J25" s="13">
        <v>21595</v>
      </c>
      <c r="K25" s="11">
        <f t="shared" si="4"/>
        <v>279202</v>
      </c>
      <c r="L25" s="53"/>
    </row>
    <row r="26" spans="1:12" ht="17.25" customHeight="1">
      <c r="A26" s="12" t="s">
        <v>29</v>
      </c>
      <c r="B26" s="13">
        <v>14720</v>
      </c>
      <c r="C26" s="13">
        <v>23943</v>
      </c>
      <c r="D26" s="13">
        <v>27589</v>
      </c>
      <c r="E26" s="13">
        <v>16976</v>
      </c>
      <c r="F26" s="13">
        <v>21227</v>
      </c>
      <c r="G26" s="13">
        <v>23093</v>
      </c>
      <c r="H26" s="13">
        <v>12208</v>
      </c>
      <c r="I26" s="13">
        <v>5151</v>
      </c>
      <c r="J26" s="13">
        <v>12147</v>
      </c>
      <c r="K26" s="11">
        <f t="shared" si="4"/>
        <v>157054</v>
      </c>
      <c r="L26" s="53"/>
    </row>
    <row r="27" spans="1:12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8021</v>
      </c>
      <c r="I27" s="11">
        <v>0</v>
      </c>
      <c r="J27" s="11">
        <v>0</v>
      </c>
      <c r="K27" s="11">
        <f t="shared" si="4"/>
        <v>8021</v>
      </c>
    </row>
    <row r="28" spans="1:12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2" ht="17.25" customHeight="1">
      <c r="A29" s="2" t="s">
        <v>33</v>
      </c>
      <c r="B29" s="33">
        <f>SUM(B30:B33)</f>
        <v>2.2709000000000001</v>
      </c>
      <c r="C29" s="33">
        <f t="shared" ref="C29:J29" si="7">SUM(C30:C33)</f>
        <v>2.5901443</v>
      </c>
      <c r="D29" s="33">
        <f t="shared" si="7"/>
        <v>2.9426000000000001</v>
      </c>
      <c r="E29" s="33">
        <f t="shared" si="7"/>
        <v>2.48</v>
      </c>
      <c r="F29" s="33">
        <f t="shared" si="7"/>
        <v>2.4076</v>
      </c>
      <c r="G29" s="33">
        <f t="shared" si="7"/>
        <v>2.0710999999999999</v>
      </c>
      <c r="H29" s="33">
        <f t="shared" si="7"/>
        <v>2.3748</v>
      </c>
      <c r="I29" s="33">
        <f t="shared" si="7"/>
        <v>4.2154999999999996</v>
      </c>
      <c r="J29" s="33">
        <f t="shared" si="7"/>
        <v>2.4994999999999998</v>
      </c>
      <c r="K29" s="19">
        <v>0</v>
      </c>
    </row>
    <row r="30" spans="1:12" ht="17.25" customHeight="1">
      <c r="A30" s="16" t="s">
        <v>34</v>
      </c>
      <c r="B30" s="33">
        <v>2.2709000000000001</v>
      </c>
      <c r="C30" s="33">
        <v>2.5844</v>
      </c>
      <c r="D30" s="33">
        <v>2.9426000000000001</v>
      </c>
      <c r="E30" s="33">
        <v>2.48</v>
      </c>
      <c r="F30" s="33">
        <v>2.4076</v>
      </c>
      <c r="G30" s="33">
        <v>2.0710999999999999</v>
      </c>
      <c r="H30" s="33">
        <v>2.3748</v>
      </c>
      <c r="I30" s="33">
        <v>4.2154999999999996</v>
      </c>
      <c r="J30" s="33">
        <v>2.4994999999999998</v>
      </c>
      <c r="K30" s="19">
        <v>0</v>
      </c>
    </row>
    <row r="31" spans="1:12" ht="17.25" customHeight="1">
      <c r="A31" s="31" t="s">
        <v>35</v>
      </c>
      <c r="B31" s="32">
        <v>0</v>
      </c>
      <c r="C31" s="47">
        <v>5.7442999999999999E-3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2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9894.2900000000009</v>
      </c>
      <c r="I35" s="19">
        <v>0</v>
      </c>
      <c r="J35" s="19">
        <v>0</v>
      </c>
      <c r="K35" s="23">
        <f>SUM(B35:J35)</f>
        <v>9894.2900000000009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45021.66</v>
      </c>
      <c r="I36" s="19">
        <v>0</v>
      </c>
      <c r="J36" s="19">
        <v>0</v>
      </c>
      <c r="K36" s="23">
        <f>SUM(B36:J36)</f>
        <v>45021.66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t="shared" ref="K39:K44" si="8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1368900.47</v>
      </c>
      <c r="C47" s="22">
        <f t="shared" ref="C47:H47" si="9">+C48+C56</f>
        <v>2101574.77</v>
      </c>
      <c r="D47" s="22">
        <f t="shared" si="9"/>
        <v>2372153.67</v>
      </c>
      <c r="E47" s="22">
        <f t="shared" si="9"/>
        <v>1395770.12</v>
      </c>
      <c r="F47" s="22">
        <f t="shared" si="9"/>
        <v>1925560.15</v>
      </c>
      <c r="G47" s="22">
        <f t="shared" si="9"/>
        <v>2539724.4300000002</v>
      </c>
      <c r="H47" s="22">
        <f t="shared" si="9"/>
        <v>1408031.08</v>
      </c>
      <c r="I47" s="22">
        <f>+I48+I56</f>
        <v>535638.29</v>
      </c>
      <c r="J47" s="22">
        <f>+J48+J56</f>
        <v>753353.53</v>
      </c>
      <c r="K47" s="22">
        <f>SUM(B47:J47)</f>
        <v>14400706.51</v>
      </c>
    </row>
    <row r="48" spans="1:11" ht="17.25" customHeight="1">
      <c r="A48" s="16" t="s">
        <v>48</v>
      </c>
      <c r="B48" s="23">
        <f>SUM(B49:B55)</f>
        <v>1353890.14</v>
      </c>
      <c r="C48" s="23">
        <f t="shared" ref="C48:H48" si="10">SUM(C49:C55)</f>
        <v>2081566.88</v>
      </c>
      <c r="D48" s="23">
        <f t="shared" si="10"/>
        <v>2351884.8199999998</v>
      </c>
      <c r="E48" s="23">
        <f t="shared" si="10"/>
        <v>1376883.6</v>
      </c>
      <c r="F48" s="23">
        <f t="shared" si="10"/>
        <v>1907151.45</v>
      </c>
      <c r="G48" s="23">
        <f t="shared" si="10"/>
        <v>2514783.4700000002</v>
      </c>
      <c r="H48" s="23">
        <f t="shared" si="10"/>
        <v>1392581.22</v>
      </c>
      <c r="I48" s="23">
        <f>SUM(I49:I55)</f>
        <v>535638.29</v>
      </c>
      <c r="J48" s="23">
        <f>SUM(J49:J55)</f>
        <v>741766.62</v>
      </c>
      <c r="K48" s="23">
        <f t="shared" ref="K48:K56" si="11">SUM(B48:J48)</f>
        <v>14256146.49</v>
      </c>
    </row>
    <row r="49" spans="1:11" ht="17.25" customHeight="1">
      <c r="A49" s="35" t="s">
        <v>49</v>
      </c>
      <c r="B49" s="23">
        <f t="shared" ref="B49:H49" si="12">ROUND(B30*B7,2)</f>
        <v>1353890.14</v>
      </c>
      <c r="C49" s="23">
        <f t="shared" si="12"/>
        <v>2076950.48</v>
      </c>
      <c r="D49" s="23">
        <f t="shared" si="12"/>
        <v>2351884.8199999998</v>
      </c>
      <c r="E49" s="23">
        <f t="shared" si="12"/>
        <v>1376883.6</v>
      </c>
      <c r="F49" s="23">
        <f t="shared" si="12"/>
        <v>1907151.45</v>
      </c>
      <c r="G49" s="23">
        <f t="shared" si="12"/>
        <v>2514783.4700000002</v>
      </c>
      <c r="H49" s="23">
        <f t="shared" si="12"/>
        <v>1382686.93</v>
      </c>
      <c r="I49" s="23">
        <f>ROUND(I30*I7,2)</f>
        <v>535638.29</v>
      </c>
      <c r="J49" s="23">
        <f>ROUND(J30*J7,2)</f>
        <v>741766.62</v>
      </c>
      <c r="K49" s="23">
        <f t="shared" si="11"/>
        <v>14241635.799999999</v>
      </c>
    </row>
    <row r="50" spans="1:11" ht="17.25" customHeight="1">
      <c r="A50" s="35" t="s">
        <v>50</v>
      </c>
      <c r="B50" s="19">
        <v>0</v>
      </c>
      <c r="C50" s="23">
        <f>ROUND(C31*C7,2)</f>
        <v>4616.3999999999996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4616.3999999999996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9894.2900000000009</v>
      </c>
      <c r="I53" s="32">
        <f>+I35</f>
        <v>0</v>
      </c>
      <c r="J53" s="32">
        <f>+J35</f>
        <v>0</v>
      </c>
      <c r="K53" s="23">
        <f t="shared" si="11"/>
        <v>9894.2900000000009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15010.33</v>
      </c>
      <c r="C56" s="37">
        <v>20007.89</v>
      </c>
      <c r="D56" s="37">
        <v>20268.849999999999</v>
      </c>
      <c r="E56" s="37">
        <v>18886.52</v>
      </c>
      <c r="F56" s="37">
        <v>18408.7</v>
      </c>
      <c r="G56" s="37">
        <v>24940.959999999999</v>
      </c>
      <c r="H56" s="37">
        <v>15449.86</v>
      </c>
      <c r="I56" s="19">
        <v>0</v>
      </c>
      <c r="J56" s="37">
        <v>11586.91</v>
      </c>
      <c r="K56" s="37">
        <f t="shared" si="11"/>
        <v>144560.01999999999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61">
        <v>0</v>
      </c>
      <c r="C58" s="61">
        <v>0</v>
      </c>
      <c r="D58" s="61">
        <v>0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t="shared" ref="B60:J60" si="13">+B61+B68+B93+B94</f>
        <v>-251114.74</v>
      </c>
      <c r="C60" s="36">
        <f t="shared" si="13"/>
        <v>-254806.41</v>
      </c>
      <c r="D60" s="36">
        <f t="shared" si="13"/>
        <v>-240386.34000000003</v>
      </c>
      <c r="E60" s="36">
        <f t="shared" si="13"/>
        <v>-307180.39</v>
      </c>
      <c r="F60" s="36">
        <f t="shared" si="13"/>
        <v>-291138.78999999998</v>
      </c>
      <c r="G60" s="36">
        <f t="shared" si="13"/>
        <v>-324290.51</v>
      </c>
      <c r="H60" s="36">
        <f t="shared" si="13"/>
        <v>-207926.6</v>
      </c>
      <c r="I60" s="36">
        <f t="shared" si="13"/>
        <v>20854.320000000007</v>
      </c>
      <c r="J60" s="36">
        <f t="shared" si="13"/>
        <v>-85199.739999999991</v>
      </c>
      <c r="K60" s="36">
        <f>SUM(B60:J60)</f>
        <v>-1941189.2</v>
      </c>
    </row>
    <row r="61" spans="1:11" ht="18.75" customHeight="1">
      <c r="A61" s="16" t="s">
        <v>83</v>
      </c>
      <c r="B61" s="36">
        <f t="shared" ref="B61:J61" si="14">B62+B63+B64+B65+B66+B67</f>
        <v>-236300.22999999998</v>
      </c>
      <c r="C61" s="36">
        <f t="shared" si="14"/>
        <v>-233104.32</v>
      </c>
      <c r="D61" s="36">
        <f t="shared" si="14"/>
        <v>-218850.2</v>
      </c>
      <c r="E61" s="36">
        <f t="shared" si="14"/>
        <v>-279855.3</v>
      </c>
      <c r="F61" s="36">
        <f t="shared" si="14"/>
        <v>-271125.43</v>
      </c>
      <c r="G61" s="36">
        <f t="shared" si="14"/>
        <v>-294411.81</v>
      </c>
      <c r="H61" s="36">
        <f t="shared" si="14"/>
        <v>-193308</v>
      </c>
      <c r="I61" s="36">
        <f t="shared" si="14"/>
        <v>-36582</v>
      </c>
      <c r="J61" s="36">
        <f t="shared" si="14"/>
        <v>-60120</v>
      </c>
      <c r="K61" s="36">
        <f t="shared" ref="K61:K93" si="15">SUM(B61:J61)</f>
        <v>-1823657.29</v>
      </c>
    </row>
    <row r="62" spans="1:11" ht="18.75" customHeight="1">
      <c r="A62" s="12" t="s">
        <v>84</v>
      </c>
      <c r="B62" s="36">
        <f>-ROUND(B9*$D$3,2)</f>
        <v>-159372</v>
      </c>
      <c r="C62" s="36">
        <f t="shared" ref="C62:J62" si="16">-ROUND(C9*$D$3,2)</f>
        <v>-220014</v>
      </c>
      <c r="D62" s="36">
        <f t="shared" si="16"/>
        <v>-185634</v>
      </c>
      <c r="E62" s="36">
        <f t="shared" si="16"/>
        <v>-141645</v>
      </c>
      <c r="F62" s="36">
        <f t="shared" si="16"/>
        <v>-172785</v>
      </c>
      <c r="G62" s="36">
        <f t="shared" si="16"/>
        <v>-199347</v>
      </c>
      <c r="H62" s="36">
        <f t="shared" si="16"/>
        <v>-193308</v>
      </c>
      <c r="I62" s="36">
        <f t="shared" si="16"/>
        <v>-36582</v>
      </c>
      <c r="J62" s="36">
        <f t="shared" si="16"/>
        <v>-60120</v>
      </c>
      <c r="K62" s="36">
        <f t="shared" si="15"/>
        <v>-1368807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59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5"/>
        <v>0</v>
      </c>
    </row>
    <row r="65" spans="1:11" ht="18.75" customHeight="1">
      <c r="A65" s="12" t="s">
        <v>60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f t="shared" si="15"/>
        <v>0</v>
      </c>
    </row>
    <row r="66" spans="1:11" ht="18.75" customHeight="1">
      <c r="A66" s="12" t="s">
        <v>61</v>
      </c>
      <c r="B66" s="48">
        <v>-76928.23</v>
      </c>
      <c r="C66" s="48">
        <v>-13090.32</v>
      </c>
      <c r="D66" s="48">
        <v>-33216.199999999997</v>
      </c>
      <c r="E66" s="48">
        <v>-138210.29999999999</v>
      </c>
      <c r="F66" s="48">
        <v>-98340.43</v>
      </c>
      <c r="G66" s="48">
        <v>-95064.81</v>
      </c>
      <c r="H66" s="19">
        <v>0</v>
      </c>
      <c r="I66" s="19">
        <v>0</v>
      </c>
      <c r="J66" s="19">
        <v>0</v>
      </c>
      <c r="K66" s="36">
        <f t="shared" si="15"/>
        <v>-454850.29</v>
      </c>
    </row>
    <row r="67" spans="1:11" ht="18.75" customHeight="1">
      <c r="A67" s="12" t="s">
        <v>62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88</v>
      </c>
      <c r="B68" s="36">
        <f t="shared" ref="B68:J68" si="17">SUM(B69:B92)</f>
        <v>-14814.51</v>
      </c>
      <c r="C68" s="36">
        <f t="shared" si="17"/>
        <v>-21702.09</v>
      </c>
      <c r="D68" s="36">
        <f t="shared" si="17"/>
        <v>-21536.14</v>
      </c>
      <c r="E68" s="36">
        <f t="shared" si="17"/>
        <v>-27325.089999999997</v>
      </c>
      <c r="F68" s="36">
        <f t="shared" si="17"/>
        <v>-20013.36</v>
      </c>
      <c r="G68" s="36">
        <f t="shared" si="17"/>
        <v>-29878.7</v>
      </c>
      <c r="H68" s="36">
        <f t="shared" si="17"/>
        <v>-14618.6</v>
      </c>
      <c r="I68" s="36">
        <f t="shared" si="17"/>
        <v>-43869.75</v>
      </c>
      <c r="J68" s="36">
        <f t="shared" si="17"/>
        <v>-25079.739999999998</v>
      </c>
      <c r="K68" s="36">
        <f t="shared" si="15"/>
        <v>-218837.97999999998</v>
      </c>
    </row>
    <row r="69" spans="1:11" ht="18.75" customHeight="1">
      <c r="A69" s="12" t="s">
        <v>63</v>
      </c>
      <c r="B69" s="19">
        <v>0</v>
      </c>
      <c r="C69" s="19">
        <v>0</v>
      </c>
      <c r="D69" s="19">
        <v>0</v>
      </c>
      <c r="E69" s="36">
        <v>-1483.3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-1483.3</v>
      </c>
    </row>
    <row r="70" spans="1:11" ht="18.75" customHeight="1">
      <c r="A70" s="12" t="s">
        <v>64</v>
      </c>
      <c r="B70" s="19">
        <v>0</v>
      </c>
      <c r="C70" s="36">
        <v>-196.18</v>
      </c>
      <c r="D70" s="36">
        <v>-23.61</v>
      </c>
      <c r="E70" s="19">
        <v>0</v>
      </c>
      <c r="F70" s="19">
        <v>0</v>
      </c>
      <c r="G70" s="36">
        <v>-23.61</v>
      </c>
      <c r="H70" s="19">
        <v>0</v>
      </c>
      <c r="I70" s="19">
        <v>0</v>
      </c>
      <c r="J70" s="19">
        <v>0</v>
      </c>
      <c r="K70" s="36">
        <f t="shared" si="15"/>
        <v>-243.40000000000003</v>
      </c>
    </row>
    <row r="71" spans="1:11" ht="18.75" customHeight="1">
      <c r="A71" s="12" t="s">
        <v>65</v>
      </c>
      <c r="B71" s="19">
        <v>0</v>
      </c>
      <c r="C71" s="19">
        <v>0</v>
      </c>
      <c r="D71" s="36">
        <v>-1182.1400000000001</v>
      </c>
      <c r="E71" s="19">
        <v>0</v>
      </c>
      <c r="F71" s="36">
        <v>-421.43</v>
      </c>
      <c r="G71" s="19">
        <v>0</v>
      </c>
      <c r="H71" s="19">
        <v>0</v>
      </c>
      <c r="I71" s="48">
        <v>-1981.6</v>
      </c>
      <c r="J71" s="19">
        <v>0</v>
      </c>
      <c r="K71" s="36">
        <f t="shared" si="15"/>
        <v>-3585.17</v>
      </c>
    </row>
    <row r="72" spans="1:11" ht="18.75" customHeight="1">
      <c r="A72" s="12" t="s">
        <v>66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67</v>
      </c>
      <c r="B73" s="36">
        <v>-14814.51</v>
      </c>
      <c r="C73" s="36">
        <v>-21505.91</v>
      </c>
      <c r="D73" s="36">
        <v>-20330.39</v>
      </c>
      <c r="E73" s="36">
        <v>-14256.9</v>
      </c>
      <c r="F73" s="36">
        <v>-19591.93</v>
      </c>
      <c r="G73" s="36">
        <v>-29855.09</v>
      </c>
      <c r="H73" s="36">
        <v>-14618.6</v>
      </c>
      <c r="I73" s="36">
        <v>-5139.1099999999997</v>
      </c>
      <c r="J73" s="36">
        <v>-10594.71</v>
      </c>
      <c r="K73" s="49">
        <f t="shared" si="15"/>
        <v>-150707.14999999997</v>
      </c>
    </row>
    <row r="74" spans="1:11" ht="18.75" customHeight="1">
      <c r="A74" s="12" t="s">
        <v>68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32">
        <f t="shared" si="15"/>
        <v>0</v>
      </c>
    </row>
    <row r="75" spans="1:11" ht="18.75" customHeight="1">
      <c r="A75" s="12" t="s">
        <v>69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70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32">
        <f t="shared" si="15"/>
        <v>0</v>
      </c>
    </row>
    <row r="77" spans="1:11" ht="18.75" customHeight="1">
      <c r="A77" s="12" t="s">
        <v>71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32">
        <f t="shared" si="15"/>
        <v>0</v>
      </c>
    </row>
    <row r="78" spans="1:11" ht="18.75" customHeight="1">
      <c r="A78" s="12" t="s">
        <v>72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32">
        <f t="shared" si="15"/>
        <v>0</v>
      </c>
    </row>
    <row r="79" spans="1:11" ht="18.75" customHeight="1">
      <c r="A79" s="12" t="s">
        <v>73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32">
        <f t="shared" si="15"/>
        <v>0</v>
      </c>
    </row>
    <row r="80" spans="1:11" ht="18.75" customHeight="1">
      <c r="A80" s="12" t="s">
        <v>74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32">
        <f t="shared" si="15"/>
        <v>0</v>
      </c>
    </row>
    <row r="81" spans="1:12" ht="18.75" customHeight="1">
      <c r="A81" s="12" t="s">
        <v>75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32">
        <f t="shared" si="15"/>
        <v>0</v>
      </c>
    </row>
    <row r="82" spans="1:12" ht="18.75" customHeight="1">
      <c r="A82" s="12" t="s">
        <v>76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32">
        <f t="shared" si="15"/>
        <v>0</v>
      </c>
    </row>
    <row r="83" spans="1:12" ht="18.75" customHeight="1">
      <c r="A83" s="12" t="s">
        <v>77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49">
        <v>-1000</v>
      </c>
      <c r="K83" s="49">
        <f t="shared" si="15"/>
        <v>-1000</v>
      </c>
    </row>
    <row r="84" spans="1:12" ht="18.75" customHeight="1">
      <c r="A84" s="12" t="s">
        <v>86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32">
        <f t="shared" si="15"/>
        <v>0</v>
      </c>
    </row>
    <row r="85" spans="1:12" ht="18.75" customHeight="1">
      <c r="A85" s="12" t="s">
        <v>89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32">
        <f t="shared" si="15"/>
        <v>0</v>
      </c>
    </row>
    <row r="86" spans="1:12" ht="18.75" customHeight="1">
      <c r="A86" s="12" t="s">
        <v>90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32">
        <f t="shared" si="15"/>
        <v>0</v>
      </c>
    </row>
    <row r="87" spans="1:12" ht="18.75" customHeight="1">
      <c r="A87" s="12" t="s">
        <v>97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32">
        <f t="shared" si="15"/>
        <v>0</v>
      </c>
    </row>
    <row r="88" spans="1:12" ht="18.75" customHeight="1">
      <c r="A88" s="12" t="s">
        <v>98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32">
        <f t="shared" si="15"/>
        <v>0</v>
      </c>
    </row>
    <row r="89" spans="1:12" ht="18.75" customHeight="1">
      <c r="A89" s="12" t="s">
        <v>99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32">
        <f t="shared" si="15"/>
        <v>0</v>
      </c>
    </row>
    <row r="90" spans="1:12" ht="18.75" customHeight="1">
      <c r="A90" s="12" t="s">
        <v>100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57">
        <f t="shared" si="15"/>
        <v>0</v>
      </c>
      <c r="L90" s="59"/>
    </row>
    <row r="91" spans="1:12" ht="18.75" customHeight="1">
      <c r="A91" s="12" t="s">
        <v>101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58">
        <v>0</v>
      </c>
      <c r="L91" s="58"/>
    </row>
    <row r="92" spans="1:12" ht="18.75" customHeight="1">
      <c r="A92" s="12" t="s">
        <v>119</v>
      </c>
      <c r="B92" s="19">
        <v>0</v>
      </c>
      <c r="C92" s="19">
        <v>0</v>
      </c>
      <c r="D92" s="19">
        <v>0</v>
      </c>
      <c r="E92" s="49">
        <v>-11584.89</v>
      </c>
      <c r="F92" s="19">
        <v>0</v>
      </c>
      <c r="G92" s="19">
        <v>0</v>
      </c>
      <c r="H92" s="19">
        <v>0</v>
      </c>
      <c r="I92" s="49">
        <v>-6749.04</v>
      </c>
      <c r="J92" s="49">
        <v>-13485.03</v>
      </c>
      <c r="K92" s="49">
        <f t="shared" si="15"/>
        <v>-31818.959999999999</v>
      </c>
      <c r="L92" s="58"/>
    </row>
    <row r="93" spans="1:12" ht="18.75" customHeight="1">
      <c r="A93" s="16" t="s">
        <v>126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49">
        <v>101306.07</v>
      </c>
      <c r="J93" s="19">
        <v>0</v>
      </c>
      <c r="K93" s="49">
        <f t="shared" si="15"/>
        <v>101306.07</v>
      </c>
      <c r="L93" s="58"/>
    </row>
    <row r="94" spans="1:12" ht="18.75" customHeight="1">
      <c r="A94" s="16" t="s">
        <v>96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57">
        <f t="shared" ref="K94:K99" si="18">SUM(B94:J94)</f>
        <v>0</v>
      </c>
      <c r="L94" s="59"/>
    </row>
    <row r="95" spans="1:12" ht="18.75" customHeight="1">
      <c r="A95" s="16"/>
      <c r="B95" s="20">
        <v>0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32">
        <f t="shared" si="18"/>
        <v>0</v>
      </c>
      <c r="L95" s="55"/>
    </row>
    <row r="96" spans="1:12" ht="18.75" customHeight="1">
      <c r="A96" s="16" t="s">
        <v>92</v>
      </c>
      <c r="B96" s="24">
        <f t="shared" ref="B96:H96" si="19">+B97+B98</f>
        <v>1117785.73</v>
      </c>
      <c r="C96" s="24">
        <f t="shared" si="19"/>
        <v>1846768.3599999996</v>
      </c>
      <c r="D96" s="24">
        <f t="shared" si="19"/>
        <v>2131767.3299999996</v>
      </c>
      <c r="E96" s="24">
        <f t="shared" si="19"/>
        <v>1088589.73</v>
      </c>
      <c r="F96" s="24">
        <f t="shared" si="19"/>
        <v>1634421.3599999999</v>
      </c>
      <c r="G96" s="24">
        <f t="shared" si="19"/>
        <v>2215433.92</v>
      </c>
      <c r="H96" s="24">
        <f t="shared" si="19"/>
        <v>1200104.48</v>
      </c>
      <c r="I96" s="24">
        <f>+I97+I98</f>
        <v>556492.6100000001</v>
      </c>
      <c r="J96" s="24">
        <f>+J97+J98</f>
        <v>668153.79</v>
      </c>
      <c r="K96" s="49">
        <f t="shared" si="18"/>
        <v>12459517.309999999</v>
      </c>
      <c r="L96" s="55"/>
    </row>
    <row r="97" spans="1:13" ht="18.75" customHeight="1">
      <c r="A97" s="16" t="s">
        <v>91</v>
      </c>
      <c r="B97" s="24">
        <f t="shared" ref="B97:J97" si="20">+B48+B61+B68+B93</f>
        <v>1102775.3999999999</v>
      </c>
      <c r="C97" s="24">
        <f t="shared" si="20"/>
        <v>1826760.4699999997</v>
      </c>
      <c r="D97" s="24">
        <f t="shared" si="20"/>
        <v>2111498.4799999995</v>
      </c>
      <c r="E97" s="24">
        <f t="shared" si="20"/>
        <v>1069703.21</v>
      </c>
      <c r="F97" s="24">
        <f t="shared" si="20"/>
        <v>1616012.66</v>
      </c>
      <c r="G97" s="24">
        <f t="shared" si="20"/>
        <v>2190492.96</v>
      </c>
      <c r="H97" s="24">
        <f t="shared" si="20"/>
        <v>1184654.6199999999</v>
      </c>
      <c r="I97" s="24">
        <f t="shared" si="20"/>
        <v>556492.6100000001</v>
      </c>
      <c r="J97" s="24">
        <f t="shared" si="20"/>
        <v>656566.88</v>
      </c>
      <c r="K97" s="49">
        <f t="shared" si="18"/>
        <v>12314957.289999999</v>
      </c>
      <c r="L97" s="55"/>
    </row>
    <row r="98" spans="1:13" ht="18" customHeight="1">
      <c r="A98" s="16" t="s">
        <v>95</v>
      </c>
      <c r="B98" s="24">
        <f t="shared" ref="B98:J98" si="21">IF(+B56+B94+B99&lt;0,0,(B56+B94+B99))</f>
        <v>15010.33</v>
      </c>
      <c r="C98" s="24">
        <f t="shared" si="21"/>
        <v>20007.89</v>
      </c>
      <c r="D98" s="24">
        <f t="shared" si="21"/>
        <v>20268.849999999999</v>
      </c>
      <c r="E98" s="24">
        <f t="shared" si="21"/>
        <v>18886.52</v>
      </c>
      <c r="F98" s="24">
        <f t="shared" si="21"/>
        <v>18408.7</v>
      </c>
      <c r="G98" s="24">
        <f t="shared" si="21"/>
        <v>24940.959999999999</v>
      </c>
      <c r="H98" s="24">
        <f t="shared" si="21"/>
        <v>15449.86</v>
      </c>
      <c r="I98" s="19">
        <f t="shared" si="21"/>
        <v>0</v>
      </c>
      <c r="J98" s="24">
        <f t="shared" si="21"/>
        <v>11586.91</v>
      </c>
      <c r="K98" s="49">
        <f t="shared" si="18"/>
        <v>144560.01999999999</v>
      </c>
    </row>
    <row r="99" spans="1:13" ht="18.75" customHeight="1">
      <c r="A99" s="16" t="s">
        <v>93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M99" s="60"/>
    </row>
    <row r="100" spans="1:13" ht="18.75" customHeight="1">
      <c r="A100" s="16" t="s">
        <v>94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</row>
    <row r="101" spans="1:13" ht="18.75" customHeight="1">
      <c r="A101" s="2"/>
      <c r="B101" s="20">
        <v>0</v>
      </c>
      <c r="C101" s="20"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/>
    </row>
    <row r="102" spans="1:13" ht="18.75" customHeight="1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</row>
    <row r="103" spans="1:13" ht="18.75" customHeight="1">
      <c r="A103" s="8"/>
      <c r="B103" s="46">
        <v>0</v>
      </c>
      <c r="C103" s="46">
        <v>0</v>
      </c>
      <c r="D103" s="46">
        <v>0</v>
      </c>
      <c r="E103" s="46">
        <v>0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/>
    </row>
    <row r="104" spans="1:13" ht="18.75" customHeight="1">
      <c r="A104" s="25" t="s">
        <v>78</v>
      </c>
      <c r="B104" s="18">
        <v>0</v>
      </c>
      <c r="C104" s="18">
        <v>0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42">
        <f>SUM(K105:K122)</f>
        <v>12459517.309999999</v>
      </c>
    </row>
    <row r="105" spans="1:13" ht="18.75" customHeight="1">
      <c r="A105" s="26" t="s">
        <v>79</v>
      </c>
      <c r="B105" s="27">
        <v>132990.29</v>
      </c>
      <c r="C105" s="41">
        <v>0</v>
      </c>
      <c r="D105" s="41">
        <v>0</v>
      </c>
      <c r="E105" s="41">
        <v>0</v>
      </c>
      <c r="F105" s="41">
        <v>0</v>
      </c>
      <c r="G105" s="41">
        <v>0</v>
      </c>
      <c r="H105" s="41">
        <v>0</v>
      </c>
      <c r="I105" s="41">
        <v>0</v>
      </c>
      <c r="J105" s="41">
        <v>0</v>
      </c>
      <c r="K105" s="42">
        <f>SUM(B105:J105)</f>
        <v>132990.29</v>
      </c>
    </row>
    <row r="106" spans="1:13" ht="18.75" customHeight="1">
      <c r="A106" s="26" t="s">
        <v>80</v>
      </c>
      <c r="B106" s="27">
        <v>984795.44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 t="shared" ref="K106:K122" si="22">SUM(B106:J106)</f>
        <v>984795.44</v>
      </c>
    </row>
    <row r="107" spans="1:13" ht="18.75" customHeight="1">
      <c r="A107" s="26" t="s">
        <v>81</v>
      </c>
      <c r="B107" s="41">
        <v>0</v>
      </c>
      <c r="C107" s="27">
        <f>+C96</f>
        <v>1846768.3599999996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t="shared" si="22"/>
        <v>1846768.3599999996</v>
      </c>
    </row>
    <row r="108" spans="1:13" ht="18.75" customHeight="1">
      <c r="A108" s="26" t="s">
        <v>82</v>
      </c>
      <c r="B108" s="41">
        <v>0</v>
      </c>
      <c r="C108" s="41">
        <v>0</v>
      </c>
      <c r="D108" s="27">
        <f>+D96</f>
        <v>2131767.3299999996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2131767.3299999996</v>
      </c>
    </row>
    <row r="109" spans="1:13" ht="18.75" customHeight="1">
      <c r="A109" s="26" t="s">
        <v>102</v>
      </c>
      <c r="B109" s="41">
        <v>0</v>
      </c>
      <c r="C109" s="41">
        <v>0</v>
      </c>
      <c r="D109" s="41">
        <v>0</v>
      </c>
      <c r="E109" s="27">
        <f>+E96</f>
        <v>1088589.73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1088589.73</v>
      </c>
    </row>
    <row r="110" spans="1:13" ht="18.75" customHeight="1">
      <c r="A110" s="26" t="s">
        <v>103</v>
      </c>
      <c r="B110" s="41">
        <v>0</v>
      </c>
      <c r="C110" s="41">
        <v>0</v>
      </c>
      <c r="D110" s="41">
        <v>0</v>
      </c>
      <c r="E110" s="41">
        <v>0</v>
      </c>
      <c r="F110" s="27">
        <v>203700.05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203700.05</v>
      </c>
    </row>
    <row r="111" spans="1:13" ht="18.75" customHeight="1">
      <c r="A111" s="26" t="s">
        <v>104</v>
      </c>
      <c r="B111" s="41">
        <v>0</v>
      </c>
      <c r="C111" s="41">
        <v>0</v>
      </c>
      <c r="D111" s="41">
        <v>0</v>
      </c>
      <c r="E111" s="41">
        <v>0</v>
      </c>
      <c r="F111" s="27">
        <v>283883.87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283883.87</v>
      </c>
    </row>
    <row r="112" spans="1:13" ht="18.75" customHeight="1">
      <c r="A112" s="26" t="s">
        <v>105</v>
      </c>
      <c r="B112" s="41">
        <v>0</v>
      </c>
      <c r="C112" s="41">
        <v>0</v>
      </c>
      <c r="D112" s="41">
        <v>0</v>
      </c>
      <c r="E112" s="41">
        <v>0</v>
      </c>
      <c r="F112" s="27">
        <v>424203.88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424203.88</v>
      </c>
    </row>
    <row r="113" spans="1:11" ht="18.75" customHeight="1">
      <c r="A113" s="26" t="s">
        <v>106</v>
      </c>
      <c r="B113" s="41">
        <v>0</v>
      </c>
      <c r="C113" s="41">
        <v>0</v>
      </c>
      <c r="D113" s="41">
        <v>0</v>
      </c>
      <c r="E113" s="41">
        <v>0</v>
      </c>
      <c r="F113" s="27">
        <v>722633.56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722633.56</v>
      </c>
    </row>
    <row r="114" spans="1:11" ht="18.75" customHeight="1">
      <c r="A114" s="26" t="s">
        <v>107</v>
      </c>
      <c r="B114" s="41">
        <v>0</v>
      </c>
      <c r="C114" s="41">
        <v>0</v>
      </c>
      <c r="D114" s="41">
        <v>0</v>
      </c>
      <c r="E114" s="41">
        <v>0</v>
      </c>
      <c r="F114" s="41">
        <v>0</v>
      </c>
      <c r="G114" s="27">
        <v>629727.66</v>
      </c>
      <c r="H114" s="41">
        <v>0</v>
      </c>
      <c r="I114" s="41">
        <v>0</v>
      </c>
      <c r="J114" s="41">
        <v>0</v>
      </c>
      <c r="K114" s="42">
        <f t="shared" si="22"/>
        <v>629727.66</v>
      </c>
    </row>
    <row r="115" spans="1:11" ht="18.75" customHeight="1">
      <c r="A115" s="26" t="s">
        <v>108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51584.54</v>
      </c>
      <c r="H115" s="41">
        <v>0</v>
      </c>
      <c r="I115" s="41">
        <v>0</v>
      </c>
      <c r="J115" s="41">
        <v>0</v>
      </c>
      <c r="K115" s="42">
        <f t="shared" si="22"/>
        <v>51584.54</v>
      </c>
    </row>
    <row r="116" spans="1:11" ht="18.75" customHeight="1">
      <c r="A116" s="26" t="s">
        <v>109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351969.75</v>
      </c>
      <c r="H116" s="41">
        <v>0</v>
      </c>
      <c r="I116" s="41">
        <v>0</v>
      </c>
      <c r="J116" s="41">
        <v>0</v>
      </c>
      <c r="K116" s="42">
        <f t="shared" si="22"/>
        <v>351969.75</v>
      </c>
    </row>
    <row r="117" spans="1:11" ht="18.75" customHeight="1">
      <c r="A117" s="26" t="s">
        <v>110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326098.09000000003</v>
      </c>
      <c r="H117" s="41">
        <v>0</v>
      </c>
      <c r="I117" s="41">
        <v>0</v>
      </c>
      <c r="J117" s="41">
        <v>0</v>
      </c>
      <c r="K117" s="42">
        <f t="shared" si="22"/>
        <v>326098.09000000003</v>
      </c>
    </row>
    <row r="118" spans="1:11" ht="18.75" customHeight="1">
      <c r="A118" s="26" t="s">
        <v>111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856053.88</v>
      </c>
      <c r="H118" s="41">
        <v>0</v>
      </c>
      <c r="I118" s="41">
        <v>0</v>
      </c>
      <c r="J118" s="41">
        <v>0</v>
      </c>
      <c r="K118" s="42">
        <f t="shared" si="22"/>
        <v>856053.88</v>
      </c>
    </row>
    <row r="119" spans="1:11" ht="18.75" customHeight="1">
      <c r="A119" s="26" t="s">
        <v>112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41">
        <v>0</v>
      </c>
      <c r="H119" s="27">
        <v>432842.11</v>
      </c>
      <c r="I119" s="41">
        <v>0</v>
      </c>
      <c r="J119" s="41">
        <v>0</v>
      </c>
      <c r="K119" s="42">
        <f t="shared" si="22"/>
        <v>432842.11</v>
      </c>
    </row>
    <row r="120" spans="1:11" ht="18.75" customHeight="1">
      <c r="A120" s="26" t="s">
        <v>113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767262.37</v>
      </c>
      <c r="I120" s="41">
        <v>0</v>
      </c>
      <c r="J120" s="41">
        <v>0</v>
      </c>
      <c r="K120" s="42">
        <f t="shared" si="22"/>
        <v>767262.37</v>
      </c>
    </row>
    <row r="121" spans="1:11" ht="18.75" customHeight="1">
      <c r="A121" s="26" t="s">
        <v>114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41">
        <v>0</v>
      </c>
      <c r="I121" s="27">
        <v>556492.61</v>
      </c>
      <c r="J121" s="41">
        <v>0</v>
      </c>
      <c r="K121" s="42">
        <f t="shared" si="22"/>
        <v>556492.61</v>
      </c>
    </row>
    <row r="122" spans="1:11" ht="18.75" customHeight="1">
      <c r="A122" s="28" t="s">
        <v>115</v>
      </c>
      <c r="B122" s="43">
        <v>0</v>
      </c>
      <c r="C122" s="43">
        <v>0</v>
      </c>
      <c r="D122" s="43">
        <v>0</v>
      </c>
      <c r="E122" s="43">
        <v>0</v>
      </c>
      <c r="F122" s="43">
        <v>0</v>
      </c>
      <c r="G122" s="43">
        <v>0</v>
      </c>
      <c r="H122" s="43">
        <v>0</v>
      </c>
      <c r="I122" s="43">
        <v>0</v>
      </c>
      <c r="J122" s="44">
        <v>668153.79</v>
      </c>
      <c r="K122" s="45">
        <f t="shared" si="22"/>
        <v>668153.79</v>
      </c>
    </row>
    <row r="123" spans="1:11" ht="18.75" customHeight="1">
      <c r="A123" s="71" t="s">
        <v>127</v>
      </c>
      <c r="B123" s="51">
        <v>0</v>
      </c>
      <c r="C123" s="51">
        <v>0</v>
      </c>
      <c r="D123" s="51">
        <v>0</v>
      </c>
      <c r="E123" s="51">
        <v>0</v>
      </c>
      <c r="F123" s="51">
        <v>0</v>
      </c>
      <c r="G123" s="51">
        <v>0</v>
      </c>
      <c r="H123" s="51">
        <v>0</v>
      </c>
      <c r="I123" s="51">
        <v>0</v>
      </c>
      <c r="J123" s="51">
        <f>J96-J122</f>
        <v>0</v>
      </c>
      <c r="K123" s="52"/>
    </row>
    <row r="124" spans="1:11" ht="18.75" customHeight="1">
      <c r="A124" s="56" t="s">
        <v>128</v>
      </c>
    </row>
    <row r="125" spans="1:11" ht="18.75" customHeight="1">
      <c r="A125" s="40"/>
    </row>
    <row r="126" spans="1:11" ht="18.75" customHeight="1">
      <c r="A126" s="40"/>
    </row>
    <row r="127" spans="1:11" ht="15.75">
      <c r="A127" s="39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2014-03-07T17:46:50Z</dcterms:modified>
</cp:coreProperties>
</file>