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1" i="8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H61" s="1"/>
  <c r="I62"/>
  <c r="I61" s="1"/>
  <c r="J62"/>
  <c r="J61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105"/>
  <c r="K106"/>
  <c r="K110"/>
  <c r="K111"/>
  <c r="K112"/>
  <c r="K113"/>
  <c r="K114"/>
  <c r="K115"/>
  <c r="K116"/>
  <c r="K117"/>
  <c r="K118"/>
  <c r="K119"/>
  <c r="K120"/>
  <c r="K121"/>
  <c r="K122"/>
  <c r="H60" l="1"/>
  <c r="F60"/>
  <c r="E60"/>
  <c r="K68"/>
  <c r="J60"/>
  <c r="I60"/>
  <c r="J97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48" s="1"/>
  <c r="C50"/>
  <c r="K50" s="1"/>
  <c r="K62"/>
  <c r="C47" l="1"/>
  <c r="C97"/>
  <c r="C96" s="1"/>
  <c r="C107" s="1"/>
  <c r="K107" s="1"/>
  <c r="K104" s="1"/>
  <c r="K49"/>
  <c r="B48"/>
  <c r="K48" l="1"/>
  <c r="B97"/>
  <c r="B47"/>
  <c r="K47" s="1"/>
  <c r="B96" l="1"/>
  <c r="K96" s="1"/>
  <c r="K97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<sst xmlns="http://schemas.openxmlformats.org/spreadsheetml/2006/main" count="127" uniqueCount="127">
  <si>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</si>
  <si>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</si>
  <si>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</si>
  <si>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</si>
  <si>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</si>
  <si>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</si>
  <si>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</si>
  <si>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</si>
  <si>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</si>
  <si>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</si>
  <si>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</si>
  <si>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</si>
  <si>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</si>
  <si>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</si>
  <si>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</si>
  <si>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</si>
  <si>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</si>
  <si>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</si>
  <si>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</si>
  <si>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</si>
  <si>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</si>
  <si>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</si>
  <si>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</si>
  <si>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</si>
  <si>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</si>
  <si>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</si>
  <si>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</si>
  <si>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</si>
  <si>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</si>
  <si>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</si>
  <si>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</si>
  <si>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</si>
  <si>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</si>
  <si>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</si>
  <si>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</si>
  <si>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</si>
  <si>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</si>
  <si>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</si>
  <si>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</si>
  <si>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</si>
  <si>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</si>
  <si>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</si>
  <si>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</si>
  <si>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</si>
  <si>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</si>
  <si>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</si>
  <si>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</si>
  <si>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</si>
  <si>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</si>
  <si>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</si>
  <si>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</si>
  <si>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</si>
  <si>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</si>
  <si>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</si>
  <si>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</si>
  <si>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</si>
  <si>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</si>
  <si>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</si>
  <si>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</si>
  <si>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</si>
  <si>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</si>
  <si>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</si>
  <si>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</si>
  <si>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</si>
  <si>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</si>
  <si>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</si>
  <si>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</si>
  <si>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</si>
  <si>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</si>
  <si>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</si>
  <si>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</si>
  <si>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</si>
  <si>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</si>
  <si>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</si>
  <si>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</si>
  <si>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</si>
  <si>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</si>
  <si>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</si>
  <si>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</si>
  <si>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</si>
  <si>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</si>
  <si>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</si>
  <si>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</si>
  <si>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</si>
  <si>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</si>
  <si>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</si>
  <si>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</si>
  <si>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</si>
  <si>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</si>
  <si>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</si>
  <si>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</si>
  <si>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</si>
  <si>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</si>
  <si>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</si>
  <si>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</si>
  <si>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</si>
  <si>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</si>
  <si>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</si>
  <si>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</si>
  <si>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</si>
  <si>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</si>
  <si>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</si>
  <si>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</si>
  <si>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</si>
  <si>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</si>
  <si>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</si>
  <si>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</si>
  <si>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</si>
  <si>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</si>
  <si>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</si>
  <si>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</si>
  <si>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</si>
  <si>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</si>
  <si>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</si>
  <si>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</si>
  <si>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</si>
  <si>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</si>
  <si>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</si>
  <si>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</si>
  <si>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</si>
  <si>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</si>
  <si>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</si>
  <si>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</si>
  <si>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</si>
  <si>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</si>
  <si>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</si>
  <si>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26/02/14 - VENCIMENTO 07/03/14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</si>
</sst>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609971</v>
      </c>
      <c r="C7" s="9">
        <f t="shared" si="0"/>
        <v>814750</v>
      </c>
      <c r="D7" s="9">
        <f t="shared" si="0"/>
        <v>806778</v>
      </c>
      <c r="E7" s="9">
        <f t="shared" si="0"/>
        <v>566645</v>
      </c>
      <c r="F7" s="9">
        <f t="shared" si="0"/>
        <v>804071</v>
      </c>
      <c r="G7" s="9">
        <f t="shared" si="0"/>
        <v>1220895</v>
      </c>
      <c r="H7" s="9">
        <f t="shared" si="0"/>
        <v>585660</v>
      </c>
      <c r="I7" s="9">
        <f t="shared" si="0"/>
        <v>124981</v>
      </c>
      <c r="J7" s="9">
        <f t="shared" si="0"/>
        <v>303898</v>
      </c>
      <c r="K7" s="9">
        <f t="shared" si="0"/>
        <v>5837649</v>
      </c>
      <c r="L7" s="53"/>
    </row>
    <row r="8" spans="1:13" ht="17.25" customHeight="1">
      <c r="A8" s="10" t="s">
        <v>125</v>
      </c>
      <c r="B8" s="11">
        <f>B9+B12+B16</f>
        <v>362513</v>
      </c>
      <c r="C8" s="11">
        <f t="shared" ref="C8:J8" si="1">C9+C12+C16</f>
        <v>495466</v>
      </c>
      <c r="D8" s="11">
        <f t="shared" si="1"/>
        <v>459340</v>
      </c>
      <c r="E8" s="11">
        <f t="shared" si="1"/>
        <v>336633</v>
      </c>
      <c r="F8" s="11">
        <f t="shared" si="1"/>
        <v>451724</v>
      </c>
      <c r="G8" s="11">
        <f t="shared" si="1"/>
        <v>663848</v>
      </c>
      <c r="H8" s="11">
        <f t="shared" si="1"/>
        <v>363166</v>
      </c>
      <c r="I8" s="11">
        <f t="shared" si="1"/>
        <v>68677</v>
      </c>
      <c r="J8" s="11">
        <f t="shared" si="1"/>
        <v>170337</v>
      </c>
      <c r="K8" s="11">
        <f>SUM(B8:J8)</f>
        <v>3371704</v>
      </c>
    </row>
    <row r="9" spans="1:13" ht="17.25" customHeight="1">
      <c r="A9" s="15" t="s">
        <v>17</v>
      </c>
      <c r="B9" s="13">
        <f>+B10+B11</f>
        <v>53957</v>
      </c>
      <c r="C9" s="13">
        <f t="shared" ref="C9:J9" si="2">+C10+C11</f>
        <v>73807</v>
      </c>
      <c r="D9" s="13">
        <f t="shared" si="2"/>
        <v>62535</v>
      </c>
      <c r="E9" s="13">
        <f t="shared" si="2"/>
        <v>47589</v>
      </c>
      <c r="F9" s="13">
        <f t="shared" si="2"/>
        <v>58160</v>
      </c>
      <c r="G9" s="13">
        <f t="shared" si="2"/>
        <v>66682</v>
      </c>
      <c r="H9" s="13">
        <f t="shared" si="2"/>
        <v>65042</v>
      </c>
      <c r="I9" s="13">
        <f t="shared" si="2"/>
        <v>11822</v>
      </c>
      <c r="J9" s="13">
        <f t="shared" si="2"/>
        <v>20385</v>
      </c>
      <c r="K9" s="11">
        <f>SUM(B9:J9)</f>
        <v>459979</v>
      </c>
    </row>
    <row r="10" spans="1:13" ht="17.25" customHeight="1">
      <c r="A10" s="30" t="s">
        <v>18</v>
      </c>
      <c r="B10" s="13">
        <v>53957</v>
      </c>
      <c r="C10" s="13">
        <v>73807</v>
      </c>
      <c r="D10" s="13">
        <v>62535</v>
      </c>
      <c r="E10" s="13">
        <v>47589</v>
      </c>
      <c r="F10" s="13">
        <v>58160</v>
      </c>
      <c r="G10" s="13">
        <v>66682</v>
      </c>
      <c r="H10" s="13">
        <v>65042</v>
      </c>
      <c r="I10" s="13">
        <v>11822</v>
      </c>
      <c r="J10" s="13">
        <v>20385</v>
      </c>
      <c r="K10" s="11">
        <f>SUM(B10:J10)</f>
        <v>459979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305656</v>
      </c>
      <c r="C12" s="17">
        <f t="shared" si="3"/>
        <v>417235</v>
      </c>
      <c r="D12" s="17">
        <f t="shared" si="3"/>
        <v>393104</v>
      </c>
      <c r="E12" s="17">
        <f t="shared" si="3"/>
        <v>286158</v>
      </c>
      <c r="F12" s="17">
        <f t="shared" si="3"/>
        <v>389478</v>
      </c>
      <c r="G12" s="17">
        <f t="shared" si="3"/>
        <v>590963</v>
      </c>
      <c r="H12" s="17">
        <f t="shared" si="3"/>
        <v>294880</v>
      </c>
      <c r="I12" s="17">
        <f t="shared" si="3"/>
        <v>56127</v>
      </c>
      <c r="J12" s="17">
        <f t="shared" si="3"/>
        <v>148616</v>
      </c>
      <c r="K12" s="11">
        <f t="shared" ref="K12:K27" si="4">SUM(B12:J12)</f>
        <v>2882217</v>
      </c>
    </row>
    <row r="13" spans="1:13" ht="17.25" customHeight="1">
      <c r="A13" s="14" t="s">
        <v>20</v>
      </c>
      <c r="B13" s="13">
        <v>151701</v>
      </c>
      <c r="C13" s="13">
        <v>218093</v>
      </c>
      <c r="D13" s="13">
        <v>212317</v>
      </c>
      <c r="E13" s="13">
        <v>150025</v>
      </c>
      <c r="F13" s="13">
        <v>204354</v>
      </c>
      <c r="G13" s="13">
        <v>299771</v>
      </c>
      <c r="H13" s="13">
        <v>143332</v>
      </c>
      <c r="I13" s="13">
        <v>31503</v>
      </c>
      <c r="J13" s="13">
        <v>80247</v>
      </c>
      <c r="K13" s="11">
        <f t="shared" si="4"/>
        <v>1491343</v>
      </c>
      <c r="L13" s="53"/>
      <c r="M13" s="54"/>
    </row>
    <row r="14" spans="1:13" ht="17.25" customHeight="1">
      <c r="A14" s="14" t="s">
        <v>21</v>
      </c>
      <c r="B14" s="13">
        <v>124122</v>
      </c>
      <c r="C14" s="13">
        <v>154846</v>
      </c>
      <c r="D14" s="13">
        <v>141221</v>
      </c>
      <c r="E14" s="13">
        <v>110080</v>
      </c>
      <c r="F14" s="13">
        <v>149614</v>
      </c>
      <c r="G14" s="13">
        <v>246297</v>
      </c>
      <c r="H14" s="13">
        <v>121685</v>
      </c>
      <c r="I14" s="13">
        <v>18253</v>
      </c>
      <c r="J14" s="13">
        <v>53626</v>
      </c>
      <c r="K14" s="11">
        <f t="shared" si="4"/>
        <v>1119744</v>
      </c>
      <c r="L14" s="53"/>
    </row>
    <row r="15" spans="1:13" ht="17.25" customHeight="1">
      <c r="A15" s="14" t="s">
        <v>22</v>
      </c>
      <c r="B15" s="13">
        <v>29833</v>
      </c>
      <c r="C15" s="13">
        <v>44296</v>
      </c>
      <c r="D15" s="13">
        <v>39566</v>
      </c>
      <c r="E15" s="13">
        <v>26053</v>
      </c>
      <c r="F15" s="13">
        <v>35510</v>
      </c>
      <c r="G15" s="13">
        <v>44895</v>
      </c>
      <c r="H15" s="13">
        <v>29863</v>
      </c>
      <c r="I15" s="13">
        <v>6371</v>
      </c>
      <c r="J15" s="13">
        <v>14743</v>
      </c>
      <c r="K15" s="11">
        <f t="shared" si="4"/>
        <v>271130</v>
      </c>
    </row>
    <row r="16" spans="1:13" ht="17.25" customHeight="1">
      <c r="A16" s="15" t="s">
        <v>121</v>
      </c>
      <c r="B16" s="13">
        <f>B17+B18+B19</f>
        <v>2900</v>
      </c>
      <c r="C16" s="13">
        <f t="shared" ref="C16:J16" si="5">C17+C18+C19</f>
        <v>4424</v>
      </c>
      <c r="D16" s="13">
        <f t="shared" si="5"/>
        <v>3701</v>
      </c>
      <c r="E16" s="13">
        <f t="shared" si="5"/>
        <v>2886</v>
      </c>
      <c r="F16" s="13">
        <f t="shared" si="5"/>
        <v>4086</v>
      </c>
      <c r="G16" s="13">
        <f t="shared" si="5"/>
        <v>6203</v>
      </c>
      <c r="H16" s="13">
        <f t="shared" si="5"/>
        <v>3244</v>
      </c>
      <c r="I16" s="13">
        <f t="shared" si="5"/>
        <v>728</v>
      </c>
      <c r="J16" s="13">
        <f t="shared" si="5"/>
        <v>1336</v>
      </c>
      <c r="K16" s="11">
        <f t="shared" si="4"/>
        <v>29508</v>
      </c>
    </row>
    <row r="17" spans="1:12" ht="17.25" customHeight="1">
      <c r="A17" s="14" t="s">
        <v>122</v>
      </c>
      <c r="B17" s="13">
        <v>2359</v>
      </c>
      <c r="C17" s="13">
        <v>3669</v>
      </c>
      <c r="D17" s="13">
        <v>3077</v>
      </c>
      <c r="E17" s="13">
        <v>2379</v>
      </c>
      <c r="F17" s="13">
        <v>3365</v>
      </c>
      <c r="G17" s="13">
        <v>5180</v>
      </c>
      <c r="H17" s="13">
        <v>2727</v>
      </c>
      <c r="I17" s="13">
        <v>605</v>
      </c>
      <c r="J17" s="13">
        <v>1094</v>
      </c>
      <c r="K17" s="11">
        <f t="shared" si="4"/>
        <v>24455</v>
      </c>
    </row>
    <row r="18" spans="1:12" ht="17.25" customHeight="1">
      <c r="A18" s="14" t="s">
        <v>123</v>
      </c>
      <c r="B18" s="13">
        <v>42</v>
      </c>
      <c r="C18" s="13">
        <v>90</v>
      </c>
      <c r="D18" s="13">
        <v>77</v>
      </c>
      <c r="E18" s="13">
        <v>73</v>
      </c>
      <c r="F18" s="13">
        <v>95</v>
      </c>
      <c r="G18" s="13">
        <v>146</v>
      </c>
      <c r="H18" s="13">
        <v>56</v>
      </c>
      <c r="I18" s="13">
        <v>16</v>
      </c>
      <c r="J18" s="13">
        <v>28</v>
      </c>
      <c r="K18" s="11">
        <f t="shared" si="4"/>
        <v>623</v>
      </c>
    </row>
    <row r="19" spans="1:12" ht="17.25" customHeight="1">
      <c r="A19" s="14" t="s">
        <v>124</v>
      </c>
      <c r="B19" s="13">
        <v>499</v>
      </c>
      <c r="C19" s="13">
        <v>665</v>
      </c>
      <c r="D19" s="13">
        <v>547</v>
      </c>
      <c r="E19" s="13">
        <v>434</v>
      </c>
      <c r="F19" s="13">
        <v>626</v>
      </c>
      <c r="G19" s="13">
        <v>877</v>
      </c>
      <c r="H19" s="13">
        <v>461</v>
      </c>
      <c r="I19" s="13">
        <v>107</v>
      </c>
      <c r="J19" s="13">
        <v>214</v>
      </c>
      <c r="K19" s="11">
        <f t="shared" si="4"/>
        <v>4430</v>
      </c>
    </row>
    <row r="20" spans="1:12" ht="17.25" customHeight="1">
      <c r="A20" s="16" t="s">
        <v>23</v>
      </c>
      <c r="B20" s="11">
        <f>+B21+B22+B23</f>
        <v>204021</v>
      </c>
      <c r="C20" s="11">
        <f t="shared" ref="C20:J20" si="6">+C21+C22+C23</f>
        <v>250074</v>
      </c>
      <c r="D20" s="11">
        <f t="shared" si="6"/>
        <v>267230</v>
      </c>
      <c r="E20" s="11">
        <f t="shared" si="6"/>
        <v>180174</v>
      </c>
      <c r="F20" s="11">
        <f t="shared" si="6"/>
        <v>290473</v>
      </c>
      <c r="G20" s="11">
        <f t="shared" si="6"/>
        <v>490600</v>
      </c>
      <c r="H20" s="11">
        <f t="shared" si="6"/>
        <v>180298</v>
      </c>
      <c r="I20" s="11">
        <f t="shared" si="6"/>
        <v>42149</v>
      </c>
      <c r="J20" s="11">
        <f t="shared" si="6"/>
        <v>97583</v>
      </c>
      <c r="K20" s="11">
        <f t="shared" si="4"/>
        <v>2002602</v>
      </c>
    </row>
    <row r="21" spans="1:12" ht="17.25" customHeight="1">
      <c r="A21" s="12" t="s">
        <v>24</v>
      </c>
      <c r="B21" s="13">
        <v>117886</v>
      </c>
      <c r="C21" s="13">
        <v>155903</v>
      </c>
      <c r="D21" s="13">
        <v>167728</v>
      </c>
      <c r="E21" s="13">
        <v>110316</v>
      </c>
      <c r="F21" s="13">
        <v>176689</v>
      </c>
      <c r="G21" s="13">
        <v>282154</v>
      </c>
      <c r="H21" s="13">
        <v>108864</v>
      </c>
      <c r="I21" s="13">
        <v>27187</v>
      </c>
      <c r="J21" s="13">
        <v>60254</v>
      </c>
      <c r="K21" s="11">
        <f t="shared" si="4"/>
        <v>1206981</v>
      </c>
      <c r="L21" s="53"/>
    </row>
    <row r="22" spans="1:12" ht="17.25" customHeight="1">
      <c r="A22" s="12" t="s">
        <v>25</v>
      </c>
      <c r="B22" s="13">
        <v>70199</v>
      </c>
      <c r="C22" s="13">
        <v>74102</v>
      </c>
      <c r="D22" s="13">
        <v>78608</v>
      </c>
      <c r="E22" s="13">
        <v>57506</v>
      </c>
      <c r="F22" s="13">
        <v>93701</v>
      </c>
      <c r="G22" s="13">
        <v>178628</v>
      </c>
      <c r="H22" s="13">
        <v>58164</v>
      </c>
      <c r="I22" s="13">
        <v>11529</v>
      </c>
      <c r="J22" s="13">
        <v>29178</v>
      </c>
      <c r="K22" s="11">
        <f t="shared" si="4"/>
        <v>651615</v>
      </c>
      <c r="L22" s="53"/>
    </row>
    <row r="23" spans="1:12" ht="17.25" customHeight="1">
      <c r="A23" s="12" t="s">
        <v>26</v>
      </c>
      <c r="B23" s="13">
        <v>15936</v>
      </c>
      <c r="C23" s="13">
        <v>20069</v>
      </c>
      <c r="D23" s="13">
        <v>20894</v>
      </c>
      <c r="E23" s="13">
        <v>12352</v>
      </c>
      <c r="F23" s="13">
        <v>20083</v>
      </c>
      <c r="G23" s="13">
        <v>29818</v>
      </c>
      <c r="H23" s="13">
        <v>13270</v>
      </c>
      <c r="I23" s="13">
        <v>3433</v>
      </c>
      <c r="J23" s="13">
        <v>8151</v>
      </c>
      <c r="K23" s="11">
        <f t="shared" si="4"/>
        <v>144006</v>
      </c>
    </row>
    <row r="24" spans="1:12" ht="17.25" customHeight="1">
      <c r="A24" s="16" t="s">
        <v>27</v>
      </c>
      <c r="B24" s="13">
        <v>43437</v>
      </c>
      <c r="C24" s="13">
        <v>69210</v>
      </c>
      <c r="D24" s="13">
        <v>80208</v>
      </c>
      <c r="E24" s="13">
        <v>49838</v>
      </c>
      <c r="F24" s="13">
        <v>61874</v>
      </c>
      <c r="G24" s="13">
        <v>66447</v>
      </c>
      <c r="H24" s="13">
        <v>34031</v>
      </c>
      <c r="I24" s="13">
        <v>14155</v>
      </c>
      <c r="J24" s="13">
        <v>35978</v>
      </c>
      <c r="K24" s="11">
        <f t="shared" si="4"/>
        <v>455178</v>
      </c>
    </row>
    <row r="25" spans="1:12" ht="17.25" customHeight="1">
      <c r="A25" s="12" t="s">
        <v>28</v>
      </c>
      <c r="B25" s="13">
        <v>27800</v>
      </c>
      <c r="C25" s="13">
        <v>44294</v>
      </c>
      <c r="D25" s="13">
        <v>51333</v>
      </c>
      <c r="E25" s="13">
        <v>31896</v>
      </c>
      <c r="F25" s="13">
        <v>39599</v>
      </c>
      <c r="G25" s="13">
        <v>42526</v>
      </c>
      <c r="H25" s="13">
        <v>21780</v>
      </c>
      <c r="I25" s="13">
        <v>9059</v>
      </c>
      <c r="J25" s="13">
        <v>23026</v>
      </c>
      <c r="K25" s="11">
        <f t="shared" si="4"/>
        <v>291313</v>
      </c>
      <c r="L25" s="53"/>
    </row>
    <row r="26" spans="1:12" ht="17.25" customHeight="1">
      <c r="A26" s="12" t="s">
        <v>29</v>
      </c>
      <c r="B26" s="13">
        <v>15637</v>
      </c>
      <c r="C26" s="13">
        <v>24916</v>
      </c>
      <c r="D26" s="13">
        <v>28875</v>
      </c>
      <c r="E26" s="13">
        <v>17942</v>
      </c>
      <c r="F26" s="13">
        <v>22275</v>
      </c>
      <c r="G26" s="13">
        <v>23921</v>
      </c>
      <c r="H26" s="13">
        <v>12251</v>
      </c>
      <c r="I26" s="13">
        <v>5096</v>
      </c>
      <c r="J26" s="13">
        <v>12952</v>
      </c>
      <c r="K26" s="11">
        <f t="shared" si="4"/>
        <v>163865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8165</v>
      </c>
      <c r="I27" s="11">
        <v>0</v>
      </c>
      <c r="J27" s="11">
        <v>0</v>
      </c>
      <c r="K27" s="11">
        <f t="shared" si="4"/>
        <v>8165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9552.32</v>
      </c>
      <c r="I35" s="19">
        <v>0</v>
      </c>
      <c r="J35" s="19">
        <v>0</v>
      </c>
      <c r="K35" s="23">
        <f>SUM(B35:J35)</f>
        <v>9552.32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1400193.47</v>
      </c>
      <c r="C47" s="22">
        <f t="shared" ref="C47:H47" si="9">+C48+C56</f>
        <v>2130327.96</v>
      </c>
      <c r="D47" s="22">
        <f t="shared" si="9"/>
        <v>2394293.79</v>
      </c>
      <c r="E47" s="22">
        <f t="shared" si="9"/>
        <v>1424166.12</v>
      </c>
      <c r="F47" s="22">
        <f t="shared" si="9"/>
        <v>1954290.04</v>
      </c>
      <c r="G47" s="22">
        <f t="shared" si="9"/>
        <v>2553536.59</v>
      </c>
      <c r="H47" s="22">
        <f t="shared" si="9"/>
        <v>1415827.5500000003</v>
      </c>
      <c r="I47" s="22">
        <f>+I48+I56</f>
        <v>526857.41</v>
      </c>
      <c r="J47" s="22">
        <f>+J48+J56</f>
        <v>771179.96000000008</v>
      </c>
      <c r="K47" s="22">
        <f>SUM(B47:J47)</f>
        <v>14570672.890000001</v>
      </c>
    </row>
    <row r="48" spans="1:11" ht="17.25" customHeight="1">
      <c r="A48" s="16" t="s">
        <v>48</v>
      </c>
      <c r="B48" s="23">
        <f>SUM(B49:B55)</f>
        <v>1385183.14</v>
      </c>
      <c r="C48" s="23">
        <f t="shared" ref="C48:H48" si="10">SUM(C49:C55)</f>
        <v>2110320.0699999998</v>
      </c>
      <c r="D48" s="23">
        <f t="shared" si="10"/>
        <v>2374024.94</v>
      </c>
      <c r="E48" s="23">
        <f t="shared" si="10"/>
        <v>1405279.6</v>
      </c>
      <c r="F48" s="23">
        <f t="shared" si="10"/>
        <v>1935881.34</v>
      </c>
      <c r="G48" s="23">
        <f t="shared" si="10"/>
        <v>2528595.63</v>
      </c>
      <c r="H48" s="23">
        <f t="shared" si="10"/>
        <v>1400377.6900000002</v>
      </c>
      <c r="I48" s="23">
        <f>SUM(I49:I55)</f>
        <v>526857.41</v>
      </c>
      <c r="J48" s="23">
        <f>SUM(J49:J55)</f>
        <v>759593.05</v>
      </c>
      <c r="K48" s="23">
        <f t="shared" ref="K48:K56" si="11">SUM(B48:J48)</f>
        <v>14426112.869999999</v>
      </c>
    </row>
    <row r="49" spans="1:11" ht="17.25" customHeight="1">
      <c r="A49" s="35" t="s">
        <v>49</v>
      </c>
      <c r="B49" s="23">
        <f t="shared" ref="B49:H49" si="12">ROUND(B30*B7,2)</f>
        <v>1385183.14</v>
      </c>
      <c r="C49" s="23">
        <f t="shared" si="12"/>
        <v>2105639.9</v>
      </c>
      <c r="D49" s="23">
        <f t="shared" si="12"/>
        <v>2374024.94</v>
      </c>
      <c r="E49" s="23">
        <f t="shared" si="12"/>
        <v>1405279.6</v>
      </c>
      <c r="F49" s="23">
        <f t="shared" si="12"/>
        <v>1935881.34</v>
      </c>
      <c r="G49" s="23">
        <f t="shared" si="12"/>
        <v>2528595.63</v>
      </c>
      <c r="H49" s="23">
        <f t="shared" si="12"/>
        <v>1390825.37</v>
      </c>
      <c r="I49" s="23">
        <f>ROUND(I30*I7,2)</f>
        <v>526857.41</v>
      </c>
      <c r="J49" s="23">
        <f>ROUND(J30*J7,2)</f>
        <v>759593.05</v>
      </c>
      <c r="K49" s="23">
        <f t="shared" si="11"/>
        <v>14411880.380000003</v>
      </c>
    </row>
    <row r="50" spans="1:11" ht="17.25" customHeight="1">
      <c r="A50" s="35" t="s">
        <v>50</v>
      </c>
      <c r="B50" s="19">
        <v>0</v>
      </c>
      <c r="C50" s="23">
        <f>ROUND(C31*C7,2)</f>
        <v>4680.17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4680.17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9552.32</v>
      </c>
      <c r="I53" s="32">
        <f>+I35</f>
        <v>0</v>
      </c>
      <c r="J53" s="32">
        <f>+J35</f>
        <v>0</v>
      </c>
      <c r="K53" s="23">
        <f t="shared" si="11"/>
        <v>9552.32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15010.33</v>
      </c>
      <c r="C56" s="37">
        <v>20007.89</v>
      </c>
      <c r="D56" s="37">
        <v>20268.849999999999</v>
      </c>
      <c r="E56" s="37">
        <v>18886.52</v>
      </c>
      <c r="F56" s="37">
        <v>18408.7</v>
      </c>
      <c r="G56" s="37">
        <v>24940.959999999999</v>
      </c>
      <c r="H56" s="37">
        <v>15449.86</v>
      </c>
      <c r="I56" s="19">
        <v>0</v>
      </c>
      <c r="J56" s="37">
        <v>11586.91</v>
      </c>
      <c r="K56" s="37">
        <f t="shared" si="11"/>
        <v>144560.01999999999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+B61+B68+B93+B94</f>
        <v>-266794.92</v>
      </c>
      <c r="C60" s="36">
        <f t="shared" si="13"/>
        <v>-254217.73</v>
      </c>
      <c r="D60" s="36">
        <f t="shared" si="13"/>
        <v>-243129.61</v>
      </c>
      <c r="E60" s="36">
        <f t="shared" si="13"/>
        <v>-298166.79000000004</v>
      </c>
      <c r="F60" s="36">
        <f t="shared" si="13"/>
        <v>-293332.55</v>
      </c>
      <c r="G60" s="36">
        <f t="shared" si="13"/>
        <v>-320351.10000000003</v>
      </c>
      <c r="H60" s="36">
        <f t="shared" si="13"/>
        <v>-209744.6</v>
      </c>
      <c r="I60" s="36">
        <f t="shared" si="13"/>
        <v>480774.88999999996</v>
      </c>
      <c r="J60" s="36">
        <f t="shared" si="13"/>
        <v>933446.17</v>
      </c>
      <c r="K60" s="36">
        <f>SUM(B60:J60)</f>
        <v>-471516.24000000034</v>
      </c>
    </row>
    <row r="61" spans="1:11" ht="18.75" customHeight="1">
      <c r="A61" s="16" t="s">
        <v>83</v>
      </c>
      <c r="B61" s="36">
        <f t="shared" ref="B61:J61" si="14">B62+B63+B64+B65+B66+B67</f>
        <v>-251980.41</v>
      </c>
      <c r="C61" s="36">
        <f t="shared" si="14"/>
        <v>-232515.64</v>
      </c>
      <c r="D61" s="36">
        <f t="shared" si="14"/>
        <v>-221593.47</v>
      </c>
      <c r="E61" s="36">
        <f t="shared" si="14"/>
        <v>-270606.01</v>
      </c>
      <c r="F61" s="36">
        <f t="shared" si="14"/>
        <v>-273319.19</v>
      </c>
      <c r="G61" s="36">
        <f t="shared" si="14"/>
        <v>-290472.40000000002</v>
      </c>
      <c r="H61" s="36">
        <f t="shared" si="14"/>
        <v>-195126</v>
      </c>
      <c r="I61" s="36">
        <f t="shared" si="14"/>
        <v>-35466</v>
      </c>
      <c r="J61" s="36">
        <f t="shared" si="14"/>
        <v>-61155</v>
      </c>
      <c r="K61" s="36">
        <f t="shared" ref="K61:K92" si="15">SUM(B61:J61)</f>
        <v>-1832234.12</v>
      </c>
    </row>
    <row r="62" spans="1:11" ht="18.75" customHeight="1">
      <c r="A62" s="12" t="s">
        <v>84</v>
      </c>
      <c r="B62" s="36">
        <f>-ROUND(B9*$D$3,2)</f>
        <v>-161871</v>
      </c>
      <c r="C62" s="36">
        <f t="shared" ref="C62:J62" si="16">-ROUND(C9*$D$3,2)</f>
        <v>-221421</v>
      </c>
      <c r="D62" s="36">
        <f t="shared" si="16"/>
        <v>-187605</v>
      </c>
      <c r="E62" s="36">
        <f t="shared" si="16"/>
        <v>-142767</v>
      </c>
      <c r="F62" s="36">
        <f t="shared" si="16"/>
        <v>-174480</v>
      </c>
      <c r="G62" s="36">
        <f t="shared" si="16"/>
        <v>-200046</v>
      </c>
      <c r="H62" s="36">
        <f t="shared" si="16"/>
        <v>-195126</v>
      </c>
      <c r="I62" s="36">
        <f t="shared" si="16"/>
        <v>-35466</v>
      </c>
      <c r="J62" s="36">
        <f t="shared" si="16"/>
        <v>-61155</v>
      </c>
      <c r="K62" s="36">
        <f t="shared" si="15"/>
        <v>-1379937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-90109.41</v>
      </c>
      <c r="C66" s="48">
        <v>-11094.64</v>
      </c>
      <c r="D66" s="48">
        <v>-33988.47</v>
      </c>
      <c r="E66" s="48">
        <v>-127839.01</v>
      </c>
      <c r="F66" s="48">
        <v>-98839.19</v>
      </c>
      <c r="G66" s="48">
        <v>-90426.4</v>
      </c>
      <c r="H66" s="19">
        <v>0</v>
      </c>
      <c r="I66" s="19">
        <v>0</v>
      </c>
      <c r="J66" s="19">
        <v>0</v>
      </c>
      <c r="K66" s="36">
        <f t="shared" si="15"/>
        <v>-452297.12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-14814.51</v>
      </c>
      <c r="C68" s="36">
        <f t="shared" si="17"/>
        <v>-21702.09</v>
      </c>
      <c r="D68" s="36">
        <f t="shared" si="17"/>
        <v>-21536.14</v>
      </c>
      <c r="E68" s="36">
        <f t="shared" si="17"/>
        <v>-27560.78</v>
      </c>
      <c r="F68" s="36">
        <f t="shared" si="17"/>
        <v>-20013.36</v>
      </c>
      <c r="G68" s="36">
        <f t="shared" si="17"/>
        <v>-29878.7</v>
      </c>
      <c r="H68" s="36">
        <f t="shared" si="17"/>
        <v>-14618.6</v>
      </c>
      <c r="I68" s="36">
        <f t="shared" si="17"/>
        <v>516240.88999999996</v>
      </c>
      <c r="J68" s="36">
        <f t="shared" si="17"/>
        <v>994601.17</v>
      </c>
      <c r="K68" s="36">
        <f t="shared" si="15"/>
        <v>1360717.88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-1483.3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-1483.3</v>
      </c>
    </row>
    <row r="70" spans="1:11" ht="18.75" customHeight="1">
      <c r="A70" s="12" t="s">
        <v>64</v>
      </c>
      <c r="B70" s="19">
        <v>0</v>
      </c>
      <c r="C70" s="36">
        <v>-196.18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-243.40000000000003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-1182.1400000000001</v>
      </c>
      <c r="E71" s="19">
        <v>0</v>
      </c>
      <c r="F71" s="36">
        <v>-421.43</v>
      </c>
      <c r="G71" s="19">
        <v>0</v>
      </c>
      <c r="H71" s="19">
        <v>0</v>
      </c>
      <c r="I71" s="48">
        <v>-1981.6</v>
      </c>
      <c r="J71" s="19">
        <v>0</v>
      </c>
      <c r="K71" s="36">
        <f t="shared" si="15"/>
        <v>-3585.17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-14814.51</v>
      </c>
      <c r="C73" s="36">
        <v>-21505.91</v>
      </c>
      <c r="D73" s="36">
        <v>-20330.39</v>
      </c>
      <c r="E73" s="36">
        <v>-14256.9</v>
      </c>
      <c r="F73" s="36">
        <v>-19591.93</v>
      </c>
      <c r="G73" s="36">
        <v>-29855.09</v>
      </c>
      <c r="H73" s="36">
        <v>-14618.6</v>
      </c>
      <c r="I73" s="36">
        <v>-5139.1099999999997</v>
      </c>
      <c r="J73" s="36">
        <v>-10594.71</v>
      </c>
      <c r="K73" s="49">
        <f t="shared" si="15"/>
        <v>-150707.14999999997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49">
        <v>560000</v>
      </c>
      <c r="J81" s="49">
        <v>1020000</v>
      </c>
      <c r="K81" s="49">
        <f t="shared" si="15"/>
        <v>1580000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49">
        <v>-1000</v>
      </c>
      <c r="K83" s="49">
        <f t="shared" si="15"/>
        <v>-1000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-11820.58</v>
      </c>
      <c r="F92" s="19">
        <v>0</v>
      </c>
      <c r="G92" s="19">
        <v>0</v>
      </c>
      <c r="H92" s="19">
        <v>0</v>
      </c>
      <c r="I92" s="49">
        <v>-6638.4</v>
      </c>
      <c r="J92" s="49">
        <v>-13804.12</v>
      </c>
      <c r="K92" s="49">
        <f t="shared" si="15"/>
        <v>-32263.1</v>
      </c>
      <c r="L92" s="58"/>
    </row>
    <row r="93" spans="1:12" ht="18.75" customHeight="1">
      <c r="A93" s="16" t="s">
        <v>120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58">
        <v>0</v>
      </c>
      <c r="L93" s="58"/>
    </row>
    <row r="94" spans="1:12" ht="18.75" customHeight="1">
      <c r="A94" s="16" t="s">
        <v>96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f t="shared" ref="K94:K99" si="18">SUM(B94:J94)</f>
        <v>0</v>
      </c>
      <c r="L94" s="59"/>
    </row>
    <row r="95" spans="1:12" ht="18.75" customHeight="1">
      <c r="A95" s="16"/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32">
        <f t="shared" si="18"/>
        <v>0</v>
      </c>
      <c r="L95" s="55"/>
    </row>
    <row r="96" spans="1:12" ht="18.75" customHeight="1">
      <c r="A96" s="16" t="s">
        <v>92</v>
      </c>
      <c r="B96" s="24">
        <f t="shared" ref="B96:H96" si="19">+B97+B98</f>
        <v>1133398.55</v>
      </c>
      <c r="C96" s="24">
        <f t="shared" si="19"/>
        <v>1876110.2299999995</v>
      </c>
      <c r="D96" s="24">
        <f t="shared" si="19"/>
        <v>2151164.1799999997</v>
      </c>
      <c r="E96" s="24">
        <f t="shared" si="19"/>
        <v>1125999.33</v>
      </c>
      <c r="F96" s="24">
        <f t="shared" si="19"/>
        <v>1660957.49</v>
      </c>
      <c r="G96" s="24">
        <f t="shared" si="19"/>
        <v>2233185.4899999998</v>
      </c>
      <c r="H96" s="24">
        <f t="shared" si="19"/>
        <v>1206082.9500000002</v>
      </c>
      <c r="I96" s="24">
        <f>+I97+I98</f>
        <v>1007632.3</v>
      </c>
      <c r="J96" s="24">
        <f>+J97+J98</f>
        <v>1704626.1300000001</v>
      </c>
      <c r="K96" s="49">
        <f t="shared" si="18"/>
        <v>14099156.65</v>
      </c>
      <c r="L96" s="55"/>
    </row>
    <row r="97" spans="1:13" ht="18.75" customHeight="1">
      <c r="A97" s="16" t="s">
        <v>91</v>
      </c>
      <c r="B97" s="24">
        <f t="shared" ref="B97:J97" si="20">+B48+B61+B68+B93</f>
        <v>1118388.22</v>
      </c>
      <c r="C97" s="24">
        <f t="shared" si="20"/>
        <v>1856102.3399999996</v>
      </c>
      <c r="D97" s="24">
        <f t="shared" si="20"/>
        <v>2130895.3299999996</v>
      </c>
      <c r="E97" s="24">
        <f t="shared" si="20"/>
        <v>1107112.81</v>
      </c>
      <c r="F97" s="24">
        <f t="shared" si="20"/>
        <v>1642548.79</v>
      </c>
      <c r="G97" s="24">
        <f t="shared" si="20"/>
        <v>2208244.5299999998</v>
      </c>
      <c r="H97" s="24">
        <f t="shared" si="20"/>
        <v>1190633.0900000001</v>
      </c>
      <c r="I97" s="24">
        <f t="shared" si="20"/>
        <v>1007632.3</v>
      </c>
      <c r="J97" s="24">
        <f t="shared" si="20"/>
        <v>1693039.2200000002</v>
      </c>
      <c r="K97" s="49">
        <f t="shared" si="18"/>
        <v>13954596.630000001</v>
      </c>
      <c r="L97" s="55"/>
    </row>
    <row r="98" spans="1:13" ht="18" customHeight="1">
      <c r="A98" s="16" t="s">
        <v>95</v>
      </c>
      <c r="B98" s="24">
        <f t="shared" ref="B98:J98" si="21">IF(+B56+B94+B99&lt;0,0,(B56+B94+B99))</f>
        <v>15010.33</v>
      </c>
      <c r="C98" s="24">
        <f t="shared" si="21"/>
        <v>20007.89</v>
      </c>
      <c r="D98" s="24">
        <f t="shared" si="21"/>
        <v>20268.849999999999</v>
      </c>
      <c r="E98" s="24">
        <f t="shared" si="21"/>
        <v>18886.52</v>
      </c>
      <c r="F98" s="24">
        <f t="shared" si="21"/>
        <v>18408.7</v>
      </c>
      <c r="G98" s="24">
        <f t="shared" si="21"/>
        <v>24940.959999999999</v>
      </c>
      <c r="H98" s="24">
        <f t="shared" si="21"/>
        <v>15449.86</v>
      </c>
      <c r="I98" s="19">
        <f t="shared" si="21"/>
        <v>0</v>
      </c>
      <c r="J98" s="24">
        <f t="shared" si="21"/>
        <v>11586.91</v>
      </c>
      <c r="K98" s="49">
        <f t="shared" si="18"/>
        <v>144560.01999999999</v>
      </c>
    </row>
    <row r="99" spans="1:13" ht="18.75" customHeight="1">
      <c r="A99" s="16" t="s">
        <v>93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M99" s="60"/>
    </row>
    <row r="100" spans="1:13" ht="18.75" customHeight="1">
      <c r="A100" s="16" t="s">
        <v>94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</row>
    <row r="101" spans="1:13" ht="18.75" customHeight="1">
      <c r="A101" s="2"/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/>
    </row>
    <row r="102" spans="1:13" ht="18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3" ht="18.75" customHeight="1">
      <c r="A103" s="8"/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/>
    </row>
    <row r="104" spans="1:13" ht="18.75" customHeight="1">
      <c r="A104" s="25" t="s">
        <v>78</v>
      </c>
      <c r="B104" s="18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42">
        <f>SUM(K105:K122)</f>
        <v>14099156.66</v>
      </c>
    </row>
    <row r="105" spans="1:13" ht="18.75" customHeight="1">
      <c r="A105" s="26" t="s">
        <v>79</v>
      </c>
      <c r="B105" s="27">
        <v>134958.49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2">
        <f>SUM(B105:J105)</f>
        <v>134958.49</v>
      </c>
    </row>
    <row r="106" spans="1:13" ht="18.75" customHeight="1">
      <c r="A106" s="26" t="s">
        <v>80</v>
      </c>
      <c r="B106" s="27">
        <v>998440.07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 t="shared" ref="K106:K122" si="22">SUM(B106:J106)</f>
        <v>998440.07</v>
      </c>
    </row>
    <row r="107" spans="1:13" ht="18.75" customHeight="1">
      <c r="A107" s="26" t="s">
        <v>81</v>
      </c>
      <c r="B107" s="41">
        <v>0</v>
      </c>
      <c r="C107" s="27">
        <f>+C96</f>
        <v>1876110.2299999995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si="22"/>
        <v>1876110.2299999995</v>
      </c>
    </row>
    <row r="108" spans="1:13" ht="18.75" customHeight="1">
      <c r="A108" s="26" t="s">
        <v>82</v>
      </c>
      <c r="B108" s="41">
        <v>0</v>
      </c>
      <c r="C108" s="41">
        <v>0</v>
      </c>
      <c r="D108" s="27">
        <f>+D96</f>
        <v>2151164.1799999997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2151164.1799999997</v>
      </c>
    </row>
    <row r="109" spans="1:13" ht="18.75" customHeight="1">
      <c r="A109" s="26" t="s">
        <v>102</v>
      </c>
      <c r="B109" s="41">
        <v>0</v>
      </c>
      <c r="C109" s="41">
        <v>0</v>
      </c>
      <c r="D109" s="41">
        <v>0</v>
      </c>
      <c r="E109" s="27">
        <f>+E96</f>
        <v>1125999.33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1125999.33</v>
      </c>
    </row>
    <row r="110" spans="1:13" ht="18.75" customHeight="1">
      <c r="A110" s="26" t="s">
        <v>103</v>
      </c>
      <c r="B110" s="41">
        <v>0</v>
      </c>
      <c r="C110" s="41">
        <v>0</v>
      </c>
      <c r="D110" s="41">
        <v>0</v>
      </c>
      <c r="E110" s="41">
        <v>0</v>
      </c>
      <c r="F110" s="27">
        <v>207173.36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207173.36</v>
      </c>
    </row>
    <row r="111" spans="1:13" ht="18.75" customHeight="1">
      <c r="A111" s="26" t="s">
        <v>104</v>
      </c>
      <c r="B111" s="41">
        <v>0</v>
      </c>
      <c r="C111" s="41">
        <v>0</v>
      </c>
      <c r="D111" s="41">
        <v>0</v>
      </c>
      <c r="E111" s="41">
        <v>0</v>
      </c>
      <c r="F111" s="27">
        <v>286196.28000000003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286196.28000000003</v>
      </c>
    </row>
    <row r="112" spans="1:13" ht="18.75" customHeight="1">
      <c r="A112" s="26" t="s">
        <v>105</v>
      </c>
      <c r="B112" s="41">
        <v>0</v>
      </c>
      <c r="C112" s="41">
        <v>0</v>
      </c>
      <c r="D112" s="41">
        <v>0</v>
      </c>
      <c r="E112" s="41">
        <v>0</v>
      </c>
      <c r="F112" s="27">
        <v>433707.47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433707.47</v>
      </c>
    </row>
    <row r="113" spans="1:11" ht="18.75" customHeight="1">
      <c r="A113" s="26" t="s">
        <v>106</v>
      </c>
      <c r="B113" s="41">
        <v>0</v>
      </c>
      <c r="C113" s="41">
        <v>0</v>
      </c>
      <c r="D113" s="41">
        <v>0</v>
      </c>
      <c r="E113" s="41">
        <v>0</v>
      </c>
      <c r="F113" s="27">
        <v>733880.38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733880.38</v>
      </c>
    </row>
    <row r="114" spans="1:11" ht="18.75" customHeight="1">
      <c r="A114" s="26" t="s">
        <v>107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27">
        <v>635240.93000000005</v>
      </c>
      <c r="H114" s="41">
        <v>0</v>
      </c>
      <c r="I114" s="41">
        <v>0</v>
      </c>
      <c r="J114" s="41">
        <v>0</v>
      </c>
      <c r="K114" s="42">
        <f t="shared" si="22"/>
        <v>635240.93000000005</v>
      </c>
    </row>
    <row r="115" spans="1:11" ht="18.75" customHeight="1">
      <c r="A115" s="26" t="s">
        <v>108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51937.08</v>
      </c>
      <c r="H115" s="41">
        <v>0</v>
      </c>
      <c r="I115" s="41">
        <v>0</v>
      </c>
      <c r="J115" s="41">
        <v>0</v>
      </c>
      <c r="K115" s="42">
        <f t="shared" si="22"/>
        <v>51937.08</v>
      </c>
    </row>
    <row r="116" spans="1:11" ht="18.75" customHeight="1">
      <c r="A116" s="26" t="s">
        <v>109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350319.63</v>
      </c>
      <c r="H116" s="41">
        <v>0</v>
      </c>
      <c r="I116" s="41">
        <v>0</v>
      </c>
      <c r="J116" s="41">
        <v>0</v>
      </c>
      <c r="K116" s="42">
        <f t="shared" si="22"/>
        <v>350319.63</v>
      </c>
    </row>
    <row r="117" spans="1:11" ht="18.75" customHeight="1">
      <c r="A117" s="26" t="s">
        <v>110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330488.39</v>
      </c>
      <c r="H117" s="41">
        <v>0</v>
      </c>
      <c r="I117" s="41">
        <v>0</v>
      </c>
      <c r="J117" s="41">
        <v>0</v>
      </c>
      <c r="K117" s="42">
        <f t="shared" si="22"/>
        <v>330488.39</v>
      </c>
    </row>
    <row r="118" spans="1:11" ht="18.75" customHeight="1">
      <c r="A118" s="26" t="s">
        <v>111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865199.46</v>
      </c>
      <c r="H118" s="41">
        <v>0</v>
      </c>
      <c r="I118" s="41">
        <v>0</v>
      </c>
      <c r="J118" s="41">
        <v>0</v>
      </c>
      <c r="K118" s="42">
        <f t="shared" si="22"/>
        <v>865199.46</v>
      </c>
    </row>
    <row r="119" spans="1:11" ht="18.75" customHeight="1">
      <c r="A119" s="26" t="s">
        <v>112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27">
        <v>437735.2</v>
      </c>
      <c r="I119" s="41">
        <v>0</v>
      </c>
      <c r="J119" s="41">
        <v>0</v>
      </c>
      <c r="K119" s="42">
        <f t="shared" si="22"/>
        <v>437735.2</v>
      </c>
    </row>
    <row r="120" spans="1:11" ht="18.75" customHeight="1">
      <c r="A120" s="26" t="s">
        <v>113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768347.75</v>
      </c>
      <c r="I120" s="41">
        <v>0</v>
      </c>
      <c r="J120" s="41">
        <v>0</v>
      </c>
      <c r="K120" s="42">
        <f t="shared" si="22"/>
        <v>768347.75</v>
      </c>
    </row>
    <row r="121" spans="1:11" ht="18.75" customHeight="1">
      <c r="A121" s="26" t="s">
        <v>114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27">
        <v>1007632.3</v>
      </c>
      <c r="J121" s="41">
        <v>0</v>
      </c>
      <c r="K121" s="42">
        <f t="shared" si="22"/>
        <v>1007632.3</v>
      </c>
    </row>
    <row r="122" spans="1:11" ht="18.75" customHeight="1">
      <c r="A122" s="28" t="s">
        <v>115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4">
        <v>1704626.13</v>
      </c>
      <c r="K122" s="45">
        <f t="shared" si="22"/>
        <v>1704626.13</v>
      </c>
    </row>
    <row r="123" spans="1:11" ht="18.75" customHeight="1">
      <c r="A123" s="40"/>
      <c r="B123" s="51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f>J96-J122</f>
        <v>0</v>
      </c>
      <c r="K123" s="52"/>
    </row>
    <row r="124" spans="1:11" ht="18.75" customHeight="1">
      <c r="A124" s="56"/>
    </row>
    <row r="125" spans="1:11" ht="18.75" customHeight="1">
      <c r="A125" s="40"/>
    </row>
    <row r="126" spans="1:11" ht="18.75" customHeight="1">
      <c r="A126" s="40"/>
    </row>
    <row r="127" spans="1:11" ht="15.75">
      <c r="A127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2014-03-06T18:26:43Z</dcterms:modified>
</cp:coreProperties>
</file>