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3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K53" s="1"/>
  <c r="I53"/>
  <c r="J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105"/>
  <c r="K106"/>
  <c r="K110"/>
  <c r="K111"/>
  <c r="K112"/>
  <c r="K113"/>
  <c r="K114"/>
  <c r="K115"/>
  <c r="K116"/>
  <c r="K117"/>
  <c r="K118"/>
  <c r="K119"/>
  <c r="K120"/>
  <c r="K121"/>
  <c r="K122"/>
  <c r="G60" l="1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D60"/>
  <c r="K20"/>
  <c r="H8"/>
  <c r="H7" s="1"/>
  <c r="H49" s="1"/>
  <c r="H48" s="1"/>
  <c r="F8"/>
  <c r="F7" s="1"/>
  <c r="F49" s="1"/>
  <c r="F48" s="1"/>
  <c r="D8"/>
  <c r="D7" s="1"/>
  <c r="D49" s="1"/>
  <c r="D48" s="1"/>
  <c r="B8"/>
  <c r="I60"/>
  <c r="H60"/>
  <c r="F60"/>
  <c r="E60"/>
  <c r="K68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C97" l="1"/>
  <c r="C96" s="1"/>
  <c r="C107" s="1"/>
  <c r="K107" s="1"/>
  <c r="K104" s="1"/>
  <c r="C47"/>
  <c r="K8"/>
  <c r="K7" s="1"/>
  <c r="K61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<sst xmlns="http://schemas.openxmlformats.org/spreadsheetml/2006/main" count="129" uniqueCount="129">
  <si>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</si>
  <si>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</si>
  <si>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</si>
  <si>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</si>
  <si>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</si>
  <si>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</si>
  <si>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</si>
  <si>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</si>
  <si>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</si>
  <si>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</si>
  <si>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</si>
  <si>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</si>
  <si>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</si>
  <si>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</si>
  <si>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</si>
  <si>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</si>
  <si>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</si>
  <si>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</si>
  <si>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</si>
  <si>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</si>
  <si>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</si>
  <si>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</si>
  <si>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</si>
  <si>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</si>
  <si>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</si>
  <si>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</si>
  <si>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</si>
  <si>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</si>
  <si>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</si>
  <si>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</si>
  <si>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</si>
  <si>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</si>
  <si>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</si>
  <si>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</si>
  <si>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</si>
  <si>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</si>
  <si>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</si>
  <si>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</si>
  <si>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</si>
  <si>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</si>
  <si>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</si>
  <si>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</si>
  <si>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</si>
  <si>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</si>
  <si>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</si>
  <si>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</si>
  <si>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</si>
  <si>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</si>
  <si>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</si>
  <si>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</si>
  <si>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</si>
  <si>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</si>
  <si>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</si>
  <si>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</si>
  <si>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</si>
  <si>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</si>
  <si>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</si>
  <si>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</si>
  <si>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</si>
  <si>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</si>
  <si>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</si>
  <si>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</si>
  <si>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</si>
  <si>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</si>
  <si>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</si>
  <si>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</si>
  <si>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</si>
  <si>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</si>
  <si>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</si>
  <si>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</si>
  <si>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</si>
  <si>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</si>
  <si>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</si>
  <si>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</si>
  <si>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</si>
  <si>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</si>
  <si>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</si>
  <si>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</si>
  <si>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</si>
  <si>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</si>
  <si>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</si>
  <si>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</si>
  <si>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</si>
  <si>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</si>
  <si>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</si>
  <si>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</si>
  <si>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</si>
  <si>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</si>
  <si>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</si>
  <si>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</si>
  <si>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</si>
  <si>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</si>
  <si>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</si>
  <si>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</si>
  <si>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</si>
  <si>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</si>
  <si>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</si>
  <si>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</si>
  <si>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</si>
  <si>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</si>
  <si>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</si>
  <si>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</si>
  <si>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</si>
  <si>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</si>
  <si>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</si>
  <si>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</si>
  <si>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</si>
  <si>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</si>
  <si>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</si>
  <si>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</si>
  <si>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</si>
  <si>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</si>
  <si>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</si>
  <si>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</si>
  <si>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</si>
  <si>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</si>
  <si>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</si>
  <si>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</si>
  <si>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</si>
  <si>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</si>
  <si>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</si>
  <si>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</si>
  <si>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</si>
  <si>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</si>
  <si>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</si>
  <si>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25/02/14 - VENCIMENTO 06/03/14</t>
  </si>
  <si>
    <t>6.3. Revisão de Remuneração pelo Transporte Coletivo  (1)</t>
  </si>
  <si>
    <t>Nota:</t>
  </si>
  <si>
    <t>(1) - Passageiros transportados, processados pelo sistema de bilhetagem eletrônica, referente à operação de 24/02/14.  (  102.936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</si>
</sst>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591975</v>
      </c>
      <c r="C7" s="9">
        <f t="shared" si="0"/>
        <v>788835</v>
      </c>
      <c r="D7" s="9">
        <f t="shared" si="0"/>
        <v>769586</v>
      </c>
      <c r="E7" s="9">
        <f t="shared" si="0"/>
        <v>549001</v>
      </c>
      <c r="F7" s="9">
        <f t="shared" si="0"/>
        <v>788870</v>
      </c>
      <c r="G7" s="9">
        <f t="shared" si="0"/>
        <v>1197696</v>
      </c>
      <c r="H7" s="9">
        <f t="shared" si="0"/>
        <v>571458</v>
      </c>
      <c r="I7" s="9">
        <f t="shared" si="0"/>
        <v>123542</v>
      </c>
      <c r="J7" s="9">
        <f t="shared" si="0"/>
        <v>287819</v>
      </c>
      <c r="K7" s="9">
        <f t="shared" si="0"/>
        <v>5668782</v>
      </c>
      <c r="L7" s="55"/>
    </row>
    <row r="8" spans="1:13" ht="17.25" customHeight="1">
      <c r="A8" s="10" t="s">
        <v>124</v>
      </c>
      <c r="B8" s="11">
        <f>B9+B12+B16</f>
        <v>353560</v>
      </c>
      <c r="C8" s="11">
        <f t="shared" ref="C8:J8" si="1">C9+C12+C16</f>
        <v>483944</v>
      </c>
      <c r="D8" s="11">
        <f t="shared" si="1"/>
        <v>441034</v>
      </c>
      <c r="E8" s="11">
        <f t="shared" si="1"/>
        <v>329459</v>
      </c>
      <c r="F8" s="11">
        <f t="shared" si="1"/>
        <v>446342</v>
      </c>
      <c r="G8" s="11">
        <f t="shared" si="1"/>
        <v>652920</v>
      </c>
      <c r="H8" s="11">
        <f t="shared" si="1"/>
        <v>355480</v>
      </c>
      <c r="I8" s="11">
        <f t="shared" si="1"/>
        <v>68213</v>
      </c>
      <c r="J8" s="11">
        <f t="shared" si="1"/>
        <v>163045</v>
      </c>
      <c r="K8" s="11">
        <f>SUM(B8:J8)</f>
        <v>3293997</v>
      </c>
    </row>
    <row r="9" spans="1:13" ht="17.25" customHeight="1">
      <c r="A9" s="15" t="s">
        <v>17</v>
      </c>
      <c r="B9" s="13">
        <f>+B10+B11</f>
        <v>52606</v>
      </c>
      <c r="C9" s="13">
        <f t="shared" ref="C9:J9" si="2">+C10+C11</f>
        <v>72394</v>
      </c>
      <c r="D9" s="13">
        <f t="shared" si="2"/>
        <v>60670</v>
      </c>
      <c r="E9" s="13">
        <f t="shared" si="2"/>
        <v>46645</v>
      </c>
      <c r="F9" s="13">
        <f t="shared" si="2"/>
        <v>57676</v>
      </c>
      <c r="G9" s="13">
        <f t="shared" si="2"/>
        <v>65789</v>
      </c>
      <c r="H9" s="13">
        <f t="shared" si="2"/>
        <v>63706</v>
      </c>
      <c r="I9" s="13">
        <f t="shared" si="2"/>
        <v>11899</v>
      </c>
      <c r="J9" s="13">
        <f t="shared" si="2"/>
        <v>19716</v>
      </c>
      <c r="K9" s="11">
        <f>SUM(B9:J9)</f>
        <v>451101</v>
      </c>
    </row>
    <row r="10" spans="1:13" ht="17.25" customHeight="1">
      <c r="A10" s="31" t="s">
        <v>18</v>
      </c>
      <c r="B10" s="13">
        <v>52606</v>
      </c>
      <c r="C10" s="13">
        <v>72394</v>
      </c>
      <c r="D10" s="13">
        <v>60670</v>
      </c>
      <c r="E10" s="13">
        <v>46645</v>
      </c>
      <c r="F10" s="13">
        <v>57676</v>
      </c>
      <c r="G10" s="13">
        <v>65789</v>
      </c>
      <c r="H10" s="13">
        <v>63706</v>
      </c>
      <c r="I10" s="13">
        <v>11899</v>
      </c>
      <c r="J10" s="13">
        <v>19716</v>
      </c>
      <c r="K10" s="11">
        <f>SUM(B10:J10)</f>
        <v>451101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298028</v>
      </c>
      <c r="C12" s="17">
        <f t="shared" si="3"/>
        <v>407292</v>
      </c>
      <c r="D12" s="17">
        <f t="shared" si="3"/>
        <v>376793</v>
      </c>
      <c r="E12" s="17">
        <f t="shared" si="3"/>
        <v>279973</v>
      </c>
      <c r="F12" s="17">
        <f t="shared" si="3"/>
        <v>384733</v>
      </c>
      <c r="G12" s="17">
        <f t="shared" si="3"/>
        <v>581108</v>
      </c>
      <c r="H12" s="17">
        <f t="shared" si="3"/>
        <v>288680</v>
      </c>
      <c r="I12" s="17">
        <f t="shared" si="3"/>
        <v>55588</v>
      </c>
      <c r="J12" s="17">
        <f t="shared" si="3"/>
        <v>142069</v>
      </c>
      <c r="K12" s="11">
        <f t="shared" ref="K12:K27" si="4">SUM(B12:J12)</f>
        <v>2814264</v>
      </c>
    </row>
    <row r="13" spans="1:13" ht="17.25" customHeight="1">
      <c r="A13" s="14" t="s">
        <v>20</v>
      </c>
      <c r="B13" s="13">
        <v>147666</v>
      </c>
      <c r="C13" s="13">
        <v>212231</v>
      </c>
      <c r="D13" s="13">
        <v>202831</v>
      </c>
      <c r="E13" s="13">
        <v>146229</v>
      </c>
      <c r="F13" s="13">
        <v>201164</v>
      </c>
      <c r="G13" s="13">
        <v>294027</v>
      </c>
      <c r="H13" s="13">
        <v>139796</v>
      </c>
      <c r="I13" s="13">
        <v>31327</v>
      </c>
      <c r="J13" s="13">
        <v>76393</v>
      </c>
      <c r="K13" s="11">
        <f t="shared" si="4"/>
        <v>1451664</v>
      </c>
      <c r="L13" s="55"/>
      <c r="M13" s="56"/>
    </row>
    <row r="14" spans="1:13" ht="17.25" customHeight="1">
      <c r="A14" s="14" t="s">
        <v>21</v>
      </c>
      <c r="B14" s="13">
        <v>122170</v>
      </c>
      <c r="C14" s="13">
        <v>152962</v>
      </c>
      <c r="D14" s="13">
        <v>138162</v>
      </c>
      <c r="E14" s="13">
        <v>109541</v>
      </c>
      <c r="F14" s="13">
        <v>149404</v>
      </c>
      <c r="G14" s="13">
        <v>244496</v>
      </c>
      <c r="H14" s="13">
        <v>120658</v>
      </c>
      <c r="I14" s="13">
        <v>18168</v>
      </c>
      <c r="J14" s="13">
        <v>52309</v>
      </c>
      <c r="K14" s="11">
        <f t="shared" si="4"/>
        <v>1107870</v>
      </c>
      <c r="L14" s="55"/>
    </row>
    <row r="15" spans="1:13" ht="17.25" customHeight="1">
      <c r="A15" s="14" t="s">
        <v>22</v>
      </c>
      <c r="B15" s="13">
        <v>28192</v>
      </c>
      <c r="C15" s="13">
        <v>42099</v>
      </c>
      <c r="D15" s="13">
        <v>35800</v>
      </c>
      <c r="E15" s="13">
        <v>24203</v>
      </c>
      <c r="F15" s="13">
        <v>34165</v>
      </c>
      <c r="G15" s="13">
        <v>42585</v>
      </c>
      <c r="H15" s="13">
        <v>28226</v>
      </c>
      <c r="I15" s="13">
        <v>6093</v>
      </c>
      <c r="J15" s="13">
        <v>13367</v>
      </c>
      <c r="K15" s="11">
        <f t="shared" si="4"/>
        <v>254730</v>
      </c>
    </row>
    <row r="16" spans="1:13" ht="17.25" customHeight="1">
      <c r="A16" s="15" t="s">
        <v>120</v>
      </c>
      <c r="B16" s="13">
        <f>B17+B18+B19</f>
        <v>2926</v>
      </c>
      <c r="C16" s="13">
        <f t="shared" ref="C16:J16" si="5">C17+C18+C19</f>
        <v>4258</v>
      </c>
      <c r="D16" s="13">
        <f t="shared" si="5"/>
        <v>3571</v>
      </c>
      <c r="E16" s="13">
        <f t="shared" si="5"/>
        <v>2841</v>
      </c>
      <c r="F16" s="13">
        <f t="shared" si="5"/>
        <v>3933</v>
      </c>
      <c r="G16" s="13">
        <f t="shared" si="5"/>
        <v>6023</v>
      </c>
      <c r="H16" s="13">
        <f t="shared" si="5"/>
        <v>3094</v>
      </c>
      <c r="I16" s="13">
        <f t="shared" si="5"/>
        <v>726</v>
      </c>
      <c r="J16" s="13">
        <f t="shared" si="5"/>
        <v>1260</v>
      </c>
      <c r="K16" s="11">
        <f t="shared" si="4"/>
        <v>28632</v>
      </c>
    </row>
    <row r="17" spans="1:12" ht="17.25" customHeight="1">
      <c r="A17" s="14" t="s">
        <v>121</v>
      </c>
      <c r="B17" s="13">
        <v>2399</v>
      </c>
      <c r="C17" s="13">
        <v>3537</v>
      </c>
      <c r="D17" s="13">
        <v>3010</v>
      </c>
      <c r="E17" s="13">
        <v>2364</v>
      </c>
      <c r="F17" s="13">
        <v>3270</v>
      </c>
      <c r="G17" s="13">
        <v>5114</v>
      </c>
      <c r="H17" s="13">
        <v>2629</v>
      </c>
      <c r="I17" s="13">
        <v>602</v>
      </c>
      <c r="J17" s="13">
        <v>1060</v>
      </c>
      <c r="K17" s="11">
        <f t="shared" si="4"/>
        <v>23985</v>
      </c>
    </row>
    <row r="18" spans="1:12" ht="17.25" customHeight="1">
      <c r="A18" s="14" t="s">
        <v>122</v>
      </c>
      <c r="B18" s="13">
        <v>43</v>
      </c>
      <c r="C18" s="13">
        <v>81</v>
      </c>
      <c r="D18" s="13">
        <v>80</v>
      </c>
      <c r="E18" s="13">
        <v>64</v>
      </c>
      <c r="F18" s="13">
        <v>94</v>
      </c>
      <c r="G18" s="13">
        <v>133</v>
      </c>
      <c r="H18" s="13">
        <v>51</v>
      </c>
      <c r="I18" s="13">
        <v>8</v>
      </c>
      <c r="J18" s="13">
        <v>24</v>
      </c>
      <c r="K18" s="11">
        <f t="shared" si="4"/>
        <v>578</v>
      </c>
    </row>
    <row r="19" spans="1:12" ht="17.25" customHeight="1">
      <c r="A19" s="14" t="s">
        <v>123</v>
      </c>
      <c r="B19" s="13">
        <v>484</v>
      </c>
      <c r="C19" s="13">
        <v>640</v>
      </c>
      <c r="D19" s="13">
        <v>481</v>
      </c>
      <c r="E19" s="13">
        <v>413</v>
      </c>
      <c r="F19" s="13">
        <v>569</v>
      </c>
      <c r="G19" s="13">
        <v>776</v>
      </c>
      <c r="H19" s="13">
        <v>414</v>
      </c>
      <c r="I19" s="13">
        <v>116</v>
      </c>
      <c r="J19" s="11">
        <v>176</v>
      </c>
      <c r="K19" s="11">
        <f t="shared" si="4"/>
        <v>4069</v>
      </c>
    </row>
    <row r="20" spans="1:12" ht="17.25" customHeight="1">
      <c r="A20" s="16" t="s">
        <v>23</v>
      </c>
      <c r="B20" s="11">
        <f>+B21+B22+B23</f>
        <v>198340</v>
      </c>
      <c r="C20" s="11">
        <f t="shared" ref="C20:J20" si="6">+C21+C22+C23</f>
        <v>240913</v>
      </c>
      <c r="D20" s="11">
        <f t="shared" si="6"/>
        <v>256088</v>
      </c>
      <c r="E20" s="11">
        <f t="shared" si="6"/>
        <v>173504</v>
      </c>
      <c r="F20" s="11">
        <f t="shared" si="6"/>
        <v>283613</v>
      </c>
      <c r="G20" s="11">
        <f t="shared" si="6"/>
        <v>480660</v>
      </c>
      <c r="H20" s="11">
        <f t="shared" si="6"/>
        <v>174854</v>
      </c>
      <c r="I20" s="11">
        <f t="shared" si="6"/>
        <v>41766</v>
      </c>
      <c r="J20" s="11">
        <f t="shared" si="6"/>
        <v>92746</v>
      </c>
      <c r="K20" s="11">
        <f t="shared" si="4"/>
        <v>1942484</v>
      </c>
    </row>
    <row r="21" spans="1:12" ht="17.25" customHeight="1">
      <c r="A21" s="12" t="s">
        <v>24</v>
      </c>
      <c r="B21" s="13">
        <v>114204</v>
      </c>
      <c r="C21" s="13">
        <v>149722</v>
      </c>
      <c r="D21" s="13">
        <v>160515</v>
      </c>
      <c r="E21" s="13">
        <v>106262</v>
      </c>
      <c r="F21" s="13">
        <v>171190</v>
      </c>
      <c r="G21" s="13">
        <v>275521</v>
      </c>
      <c r="H21" s="13">
        <v>105197</v>
      </c>
      <c r="I21" s="13">
        <v>26786</v>
      </c>
      <c r="J21" s="13">
        <v>56859</v>
      </c>
      <c r="K21" s="11">
        <f t="shared" si="4"/>
        <v>1166256</v>
      </c>
      <c r="L21" s="55"/>
    </row>
    <row r="22" spans="1:12" ht="17.25" customHeight="1">
      <c r="A22" s="12" t="s">
        <v>25</v>
      </c>
      <c r="B22" s="13">
        <v>68983</v>
      </c>
      <c r="C22" s="13">
        <v>72555</v>
      </c>
      <c r="D22" s="13">
        <v>76572</v>
      </c>
      <c r="E22" s="13">
        <v>55890</v>
      </c>
      <c r="F22" s="13">
        <v>93598</v>
      </c>
      <c r="G22" s="13">
        <v>176631</v>
      </c>
      <c r="H22" s="13">
        <v>56998</v>
      </c>
      <c r="I22" s="13">
        <v>11564</v>
      </c>
      <c r="J22" s="13">
        <v>28432</v>
      </c>
      <c r="K22" s="11">
        <f t="shared" si="4"/>
        <v>641223</v>
      </c>
      <c r="L22" s="55"/>
    </row>
    <row r="23" spans="1:12" ht="17.25" customHeight="1">
      <c r="A23" s="12" t="s">
        <v>26</v>
      </c>
      <c r="B23" s="13">
        <v>15153</v>
      </c>
      <c r="C23" s="13">
        <v>18636</v>
      </c>
      <c r="D23" s="13">
        <v>19001</v>
      </c>
      <c r="E23" s="13">
        <v>11352</v>
      </c>
      <c r="F23" s="13">
        <v>18825</v>
      </c>
      <c r="G23" s="13">
        <v>28508</v>
      </c>
      <c r="H23" s="13">
        <v>12659</v>
      </c>
      <c r="I23" s="13">
        <v>3416</v>
      </c>
      <c r="J23" s="13">
        <v>7455</v>
      </c>
      <c r="K23" s="11">
        <f t="shared" si="4"/>
        <v>135005</v>
      </c>
    </row>
    <row r="24" spans="1:12" ht="17.25" customHeight="1">
      <c r="A24" s="16" t="s">
        <v>27</v>
      </c>
      <c r="B24" s="13">
        <v>40075</v>
      </c>
      <c r="C24" s="13">
        <v>63978</v>
      </c>
      <c r="D24" s="13">
        <v>72464</v>
      </c>
      <c r="E24" s="13">
        <v>46038</v>
      </c>
      <c r="F24" s="13">
        <v>58915</v>
      </c>
      <c r="G24" s="13">
        <v>64116</v>
      </c>
      <c r="H24" s="13">
        <v>33181</v>
      </c>
      <c r="I24" s="13">
        <v>13563</v>
      </c>
      <c r="J24" s="13">
        <v>32028</v>
      </c>
      <c r="K24" s="11">
        <f t="shared" si="4"/>
        <v>424358</v>
      </c>
    </row>
    <row r="25" spans="1:12" ht="17.25" customHeight="1">
      <c r="A25" s="12" t="s">
        <v>28</v>
      </c>
      <c r="B25" s="13">
        <v>25648</v>
      </c>
      <c r="C25" s="13">
        <v>40946</v>
      </c>
      <c r="D25" s="13">
        <v>46377</v>
      </c>
      <c r="E25" s="13">
        <v>29464</v>
      </c>
      <c r="F25" s="13">
        <v>37706</v>
      </c>
      <c r="G25" s="13">
        <v>41034</v>
      </c>
      <c r="H25" s="13">
        <v>21236</v>
      </c>
      <c r="I25" s="13">
        <v>8680</v>
      </c>
      <c r="J25" s="13">
        <v>20498</v>
      </c>
      <c r="K25" s="11">
        <f t="shared" si="4"/>
        <v>271589</v>
      </c>
      <c r="L25" s="55"/>
    </row>
    <row r="26" spans="1:12" ht="17.25" customHeight="1">
      <c r="A26" s="12" t="s">
        <v>29</v>
      </c>
      <c r="B26" s="13">
        <v>14427</v>
      </c>
      <c r="C26" s="13">
        <v>23032</v>
      </c>
      <c r="D26" s="13">
        <v>26087</v>
      </c>
      <c r="E26" s="13">
        <v>16574</v>
      </c>
      <c r="F26" s="13">
        <v>21209</v>
      </c>
      <c r="G26" s="13">
        <v>23082</v>
      </c>
      <c r="H26" s="13">
        <v>11945</v>
      </c>
      <c r="I26" s="13">
        <v>4883</v>
      </c>
      <c r="J26" s="13">
        <v>11530</v>
      </c>
      <c r="K26" s="11">
        <f t="shared" si="4"/>
        <v>152769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7943</v>
      </c>
      <c r="I27" s="11">
        <v>0</v>
      </c>
      <c r="J27" s="11">
        <v>0</v>
      </c>
      <c r="K27" s="11">
        <f t="shared" si="4"/>
        <v>7943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10079.52</v>
      </c>
      <c r="I35" s="20">
        <v>0</v>
      </c>
      <c r="J35" s="20">
        <v>0</v>
      </c>
      <c r="K35" s="24">
        <f>SUM(B35:J35)</f>
        <v>10079.52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1359326.36</v>
      </c>
      <c r="C47" s="23">
        <f t="shared" ref="C47:H47" si="9">+C48+C56</f>
        <v>2063204.3599999999</v>
      </c>
      <c r="D47" s="23">
        <f t="shared" si="9"/>
        <v>2284852.61</v>
      </c>
      <c r="E47" s="23">
        <f t="shared" si="9"/>
        <v>1380409</v>
      </c>
      <c r="F47" s="23">
        <f t="shared" si="9"/>
        <v>1917692.1099999999</v>
      </c>
      <c r="G47" s="23">
        <f t="shared" si="9"/>
        <v>2505489.15</v>
      </c>
      <c r="H47" s="23">
        <f t="shared" si="9"/>
        <v>1382627.84</v>
      </c>
      <c r="I47" s="23">
        <f>+I48+I56</f>
        <v>520791.3</v>
      </c>
      <c r="J47" s="23">
        <f>+J48+J56</f>
        <v>730990.5</v>
      </c>
      <c r="K47" s="23">
        <f>SUM(B47:J47)</f>
        <v>14145383.23</v>
      </c>
    </row>
    <row r="48" spans="1:11" ht="17.25" customHeight="1">
      <c r="A48" s="16" t="s">
        <v>48</v>
      </c>
      <c r="B48" s="24">
        <f>SUM(B49:B55)</f>
        <v>1344316.03</v>
      </c>
      <c r="C48" s="24">
        <f t="shared" ref="C48:H48" si="10">SUM(C49:C55)</f>
        <v>2043196.47</v>
      </c>
      <c r="D48" s="24">
        <f t="shared" si="10"/>
        <v>2264583.7599999998</v>
      </c>
      <c r="E48" s="24">
        <f t="shared" si="10"/>
        <v>1361522.48</v>
      </c>
      <c r="F48" s="24">
        <f t="shared" si="10"/>
        <v>1899283.41</v>
      </c>
      <c r="G48" s="24">
        <f t="shared" si="10"/>
        <v>2480548.19</v>
      </c>
      <c r="H48" s="24">
        <f t="shared" si="10"/>
        <v>1367177.98</v>
      </c>
      <c r="I48" s="24">
        <f>SUM(I49:I55)</f>
        <v>520791.3</v>
      </c>
      <c r="J48" s="24">
        <f>SUM(J49:J55)</f>
        <v>719403.59</v>
      </c>
      <c r="K48" s="24">
        <f t="shared" ref="K48:K56" si="11">SUM(B48:J48)</f>
        <v>14000823.210000001</v>
      </c>
    </row>
    <row r="49" spans="1:11" ht="17.25" customHeight="1">
      <c r="A49" s="36" t="s">
        <v>49</v>
      </c>
      <c r="B49" s="24">
        <f t="shared" ref="B49:H49" si="12">ROUND(B30*B7,2)</f>
        <v>1344316.03</v>
      </c>
      <c r="C49" s="24">
        <f t="shared" si="12"/>
        <v>2038665.17</v>
      </c>
      <c r="D49" s="24">
        <f t="shared" si="12"/>
        <v>2264583.7599999998</v>
      </c>
      <c r="E49" s="24">
        <f t="shared" si="12"/>
        <v>1361522.48</v>
      </c>
      <c r="F49" s="24">
        <f t="shared" si="12"/>
        <v>1899283.41</v>
      </c>
      <c r="G49" s="24">
        <f t="shared" si="12"/>
        <v>2480548.19</v>
      </c>
      <c r="H49" s="24">
        <f t="shared" si="12"/>
        <v>1357098.46</v>
      </c>
      <c r="I49" s="24">
        <f>ROUND(I30*I7,2)</f>
        <v>520791.3</v>
      </c>
      <c r="J49" s="24">
        <f>ROUND(J30*J7,2)</f>
        <v>719403.59</v>
      </c>
      <c r="K49" s="24">
        <f t="shared" si="11"/>
        <v>13986212.390000001</v>
      </c>
    </row>
    <row r="50" spans="1:11" ht="17.25" customHeight="1">
      <c r="A50" s="36" t="s">
        <v>50</v>
      </c>
      <c r="B50" s="20">
        <v>0</v>
      </c>
      <c r="C50" s="24">
        <f>ROUND(C31*C7,2)</f>
        <v>4531.3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4531.3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10079.52</v>
      </c>
      <c r="I53" s="33">
        <f>+I35</f>
        <v>0</v>
      </c>
      <c r="J53" s="33">
        <f>+J35</f>
        <v>0</v>
      </c>
      <c r="K53" s="24">
        <f t="shared" si="11"/>
        <v>10079.52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20268.849999999999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144560.01999999999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-558223.7699999999</v>
      </c>
      <c r="C60" s="37">
        <f t="shared" si="13"/>
        <v>-252752.21000000002</v>
      </c>
      <c r="D60" s="37">
        <f t="shared" si="13"/>
        <v>-310212.93000000005</v>
      </c>
      <c r="E60" s="37">
        <f t="shared" si="13"/>
        <v>-575409.52999999991</v>
      </c>
      <c r="F60" s="37">
        <f t="shared" si="13"/>
        <v>-609812.36</v>
      </c>
      <c r="G60" s="37">
        <f t="shared" si="13"/>
        <v>-447130.23</v>
      </c>
      <c r="H60" s="37">
        <f t="shared" si="13"/>
        <v>-184698.99</v>
      </c>
      <c r="I60" s="37">
        <f t="shared" si="13"/>
        <v>-79379.679999999993</v>
      </c>
      <c r="J60" s="37">
        <f t="shared" si="13"/>
        <v>-83827.44</v>
      </c>
      <c r="K60" s="37">
        <f>SUM(B60:J60)</f>
        <v>-3101447.1399999997</v>
      </c>
    </row>
    <row r="61" spans="1:11" ht="18.75" customHeight="1">
      <c r="A61" s="16" t="s">
        <v>83</v>
      </c>
      <c r="B61" s="37">
        <f t="shared" ref="B61:J61" si="14">B62+B63+B64+B65+B66+B67</f>
        <v>-547764.66999999993</v>
      </c>
      <c r="C61" s="37">
        <f t="shared" si="14"/>
        <v>-234748.33000000002</v>
      </c>
      <c r="D61" s="37">
        <f t="shared" si="14"/>
        <v>-301871.27</v>
      </c>
      <c r="E61" s="37">
        <f t="shared" si="14"/>
        <v>-552451.86</v>
      </c>
      <c r="F61" s="37">
        <f t="shared" si="14"/>
        <v>-626105.27</v>
      </c>
      <c r="G61" s="37">
        <f t="shared" si="14"/>
        <v>-543620.81000000006</v>
      </c>
      <c r="H61" s="37">
        <f t="shared" si="14"/>
        <v>-191118</v>
      </c>
      <c r="I61" s="37">
        <f t="shared" si="14"/>
        <v>-35697</v>
      </c>
      <c r="J61" s="37">
        <f t="shared" si="14"/>
        <v>-59148</v>
      </c>
      <c r="K61" s="37">
        <f t="shared" ref="K61:K93" si="15">SUM(B61:J61)</f>
        <v>-3092525.21</v>
      </c>
    </row>
    <row r="62" spans="1:11" ht="18.75" customHeight="1">
      <c r="A62" s="12" t="s">
        <v>84</v>
      </c>
      <c r="B62" s="37">
        <f>-ROUND(B9*$D$3,2)</f>
        <v>-157818</v>
      </c>
      <c r="C62" s="37">
        <f t="shared" ref="C62:J62" si="16">-ROUND(C9*$D$3,2)</f>
        <v>-217182</v>
      </c>
      <c r="D62" s="37">
        <f t="shared" si="16"/>
        <v>-182010</v>
      </c>
      <c r="E62" s="37">
        <f t="shared" si="16"/>
        <v>-139935</v>
      </c>
      <c r="F62" s="37">
        <f t="shared" si="16"/>
        <v>-173028</v>
      </c>
      <c r="G62" s="37">
        <f t="shared" si="16"/>
        <v>-197367</v>
      </c>
      <c r="H62" s="37">
        <f t="shared" si="16"/>
        <v>-191118</v>
      </c>
      <c r="I62" s="37">
        <f t="shared" si="16"/>
        <v>-35697</v>
      </c>
      <c r="J62" s="37">
        <f t="shared" si="16"/>
        <v>-59148</v>
      </c>
      <c r="K62" s="37">
        <f t="shared" si="15"/>
        <v>-1353303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-389946.67</v>
      </c>
      <c r="C66" s="49">
        <v>-17566.330000000002</v>
      </c>
      <c r="D66" s="49">
        <v>-119861.27</v>
      </c>
      <c r="E66" s="49">
        <v>-412516.86</v>
      </c>
      <c r="F66" s="49">
        <v>-453077.27</v>
      </c>
      <c r="G66" s="49">
        <v>-346253.81</v>
      </c>
      <c r="H66" s="20">
        <v>0</v>
      </c>
      <c r="I66" s="20">
        <v>0</v>
      </c>
      <c r="J66" s="20">
        <v>0</v>
      </c>
      <c r="K66" s="37">
        <f t="shared" si="15"/>
        <v>-1739222.21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-27197.589999999997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-43682.68</v>
      </c>
      <c r="J68" s="37">
        <f t="shared" si="17"/>
        <v>-24679.439999999999</v>
      </c>
      <c r="K68" s="37">
        <f t="shared" si="15"/>
        <v>-218123.11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5"/>
        <v>0</v>
      </c>
      <c r="L90" s="61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0">
        <v>0</v>
      </c>
      <c r="L91" s="60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-11457.39</v>
      </c>
      <c r="F92" s="20">
        <v>0</v>
      </c>
      <c r="G92" s="20">
        <v>0</v>
      </c>
      <c r="H92" s="20">
        <v>0</v>
      </c>
      <c r="I92" s="50">
        <v>-6561.97</v>
      </c>
      <c r="J92" s="50">
        <v>-13084.73</v>
      </c>
      <c r="K92" s="50">
        <f t="shared" si="15"/>
        <v>-31104.09</v>
      </c>
      <c r="L92" s="60"/>
    </row>
    <row r="93" spans="1:12" ht="18.75" customHeight="1">
      <c r="A93" s="16" t="s">
        <v>126</v>
      </c>
      <c r="B93" s="50">
        <v>4355.41</v>
      </c>
      <c r="C93" s="50">
        <v>3698.21</v>
      </c>
      <c r="D93" s="50">
        <v>13194.48</v>
      </c>
      <c r="E93" s="50">
        <v>4239.92</v>
      </c>
      <c r="F93" s="50">
        <v>36306.269999999997</v>
      </c>
      <c r="G93" s="50">
        <v>126369.28</v>
      </c>
      <c r="H93" s="50">
        <v>21037.61</v>
      </c>
      <c r="I93" s="20">
        <v>0</v>
      </c>
      <c r="J93" s="20">
        <v>0</v>
      </c>
      <c r="K93" s="50">
        <f t="shared" si="15"/>
        <v>209201.18</v>
      </c>
      <c r="L93" s="60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59">
        <f t="shared" ref="K94:K98" si="18">SUM(B94:J94)</f>
        <v>0</v>
      </c>
      <c r="L94" s="61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801102.59000000008</v>
      </c>
      <c r="C96" s="25">
        <f t="shared" si="19"/>
        <v>1810452.1499999997</v>
      </c>
      <c r="D96" s="25">
        <f t="shared" si="19"/>
        <v>1974639.68</v>
      </c>
      <c r="E96" s="25">
        <f t="shared" si="19"/>
        <v>804999.47000000009</v>
      </c>
      <c r="F96" s="25">
        <f t="shared" si="19"/>
        <v>1307879.7499999998</v>
      </c>
      <c r="G96" s="25">
        <f t="shared" si="19"/>
        <v>2058358.92</v>
      </c>
      <c r="H96" s="25">
        <f t="shared" si="19"/>
        <v>1197928.8500000001</v>
      </c>
      <c r="I96" s="25">
        <f>+I97+I98</f>
        <v>441411.62</v>
      </c>
      <c r="J96" s="25">
        <f>+J97+J98</f>
        <v>647163.06000000006</v>
      </c>
      <c r="K96" s="50">
        <f t="shared" si="18"/>
        <v>11043936.089999998</v>
      </c>
      <c r="L96" s="57"/>
    </row>
    <row r="97" spans="1:13" ht="18.75" customHeight="1">
      <c r="A97" s="16" t="s">
        <v>91</v>
      </c>
      <c r="B97" s="25">
        <f t="shared" ref="B97:J97" si="20">+B48+B61+B68+B93</f>
        <v>786092.26000000013</v>
      </c>
      <c r="C97" s="25">
        <f t="shared" si="20"/>
        <v>1790444.2599999998</v>
      </c>
      <c r="D97" s="25">
        <f t="shared" si="20"/>
        <v>1954370.8299999998</v>
      </c>
      <c r="E97" s="25">
        <f t="shared" si="20"/>
        <v>786112.95000000007</v>
      </c>
      <c r="F97" s="25">
        <f t="shared" si="20"/>
        <v>1289471.0499999998</v>
      </c>
      <c r="G97" s="25">
        <f t="shared" si="20"/>
        <v>2033417.96</v>
      </c>
      <c r="H97" s="25">
        <f t="shared" si="20"/>
        <v>1182478.99</v>
      </c>
      <c r="I97" s="25">
        <f t="shared" si="20"/>
        <v>441411.62</v>
      </c>
      <c r="J97" s="25">
        <f t="shared" si="20"/>
        <v>635576.15</v>
      </c>
      <c r="K97" s="50">
        <f t="shared" si="18"/>
        <v>10899376.069999998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20268.849999999999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144560.01999999999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/>
      <c r="G99" s="20"/>
      <c r="H99" s="20"/>
      <c r="I99" s="20"/>
      <c r="J99" s="20"/>
      <c r="K99" s="21"/>
      <c r="M99" s="62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11043936.079999998</v>
      </c>
    </row>
    <row r="105" spans="1:13" ht="18.75" customHeight="1">
      <c r="A105" s="27" t="s">
        <v>79</v>
      </c>
      <c r="B105" s="28">
        <v>98431.01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98431.01</v>
      </c>
    </row>
    <row r="106" spans="1:13" ht="18.75" customHeight="1">
      <c r="A106" s="27" t="s">
        <v>80</v>
      </c>
      <c r="B106" s="28">
        <v>702671.58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702671.58</v>
      </c>
    </row>
    <row r="107" spans="1:13" ht="18.75" customHeight="1">
      <c r="A107" s="27" t="s">
        <v>81</v>
      </c>
      <c r="B107" s="42">
        <v>0</v>
      </c>
      <c r="C107" s="28">
        <f>+C96</f>
        <v>1810452.1499999997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1810452.1499999997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1974639.68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1974639.68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804999.47000000009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804999.47000000009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203314.54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203314.54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291765.92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291765.92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424263.43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424263.43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388535.85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388535.85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608680.31999999995</v>
      </c>
      <c r="H114" s="42">
        <v>0</v>
      </c>
      <c r="I114" s="42">
        <v>0</v>
      </c>
      <c r="J114" s="42">
        <v>0</v>
      </c>
      <c r="K114" s="43">
        <f t="shared" si="22"/>
        <v>608680.31999999995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48443.040000000001</v>
      </c>
      <c r="H115" s="42">
        <v>0</v>
      </c>
      <c r="I115" s="42">
        <v>0</v>
      </c>
      <c r="J115" s="42">
        <v>0</v>
      </c>
      <c r="K115" s="43">
        <f t="shared" si="22"/>
        <v>48443.040000000001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302777.78999999998</v>
      </c>
      <c r="H116" s="42">
        <v>0</v>
      </c>
      <c r="I116" s="42">
        <v>0</v>
      </c>
      <c r="J116" s="42">
        <v>0</v>
      </c>
      <c r="K116" s="43">
        <f t="shared" si="22"/>
        <v>302777.78999999998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309040.15000000002</v>
      </c>
      <c r="H117" s="42">
        <v>0</v>
      </c>
      <c r="I117" s="42">
        <v>0</v>
      </c>
      <c r="J117" s="42">
        <v>0</v>
      </c>
      <c r="K117" s="43">
        <f t="shared" si="22"/>
        <v>309040.15000000002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789417.62</v>
      </c>
      <c r="H118" s="42">
        <v>0</v>
      </c>
      <c r="I118" s="42">
        <v>0</v>
      </c>
      <c r="J118" s="42">
        <v>0</v>
      </c>
      <c r="K118" s="43">
        <f t="shared" si="22"/>
        <v>789417.62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436907.7</v>
      </c>
      <c r="I119" s="42">
        <v>0</v>
      </c>
      <c r="J119" s="42">
        <v>0</v>
      </c>
      <c r="K119" s="43">
        <f t="shared" si="22"/>
        <v>436907.7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761021.15</v>
      </c>
      <c r="I120" s="42">
        <v>0</v>
      </c>
      <c r="J120" s="42">
        <v>0</v>
      </c>
      <c r="K120" s="43">
        <f t="shared" si="22"/>
        <v>761021.15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441411.62</v>
      </c>
      <c r="J121" s="42">
        <v>0</v>
      </c>
      <c r="K121" s="43">
        <f t="shared" si="22"/>
        <v>441411.62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647163.06000000006</v>
      </c>
      <c r="K122" s="46">
        <f t="shared" si="22"/>
        <v>647163.06000000006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128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2014-03-05T19:45:52Z</dcterms:modified>
</cp:coreProperties>
</file>