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H61" s="1"/>
  <c r="I62"/>
  <c r="I61" s="1"/>
  <c r="J62"/>
  <c r="K62" s="1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I60" l="1"/>
  <c r="H60"/>
  <c r="F60"/>
  <c r="K68"/>
  <c r="E60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J61"/>
  <c r="J60" s="1"/>
  <c r="K19"/>
  <c r="K8" l="1"/>
  <c r="K7" s="1"/>
  <c r="K61"/>
  <c r="C97"/>
  <c r="C96" s="1"/>
  <c r="C107" s="1"/>
  <c r="K107" s="1"/>
  <c r="K104" s="1"/>
  <c r="C47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<sst xmlns="http://schemas.openxmlformats.org/spreadsheetml/2006/main" count="127" uniqueCount="127">
  <si>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</si>
  <si>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</si>
  <si>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</si>
  <si>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</si>
  <si>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</si>
  <si>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</si>
  <si>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</si>
  <si>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</si>
  <si>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</si>
  <si>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</si>
  <si>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</si>
  <si>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</si>
  <si>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</si>
  <si>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</si>
  <si>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</si>
  <si>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</si>
  <si>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</si>
  <si>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</si>
  <si>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</si>
  <si>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</si>
  <si>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</si>
  <si>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</si>
  <si>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</si>
  <si>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</si>
  <si>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</si>
  <si>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</si>
  <si>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</si>
  <si>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</si>
  <si>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</si>
  <si>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</si>
  <si>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</si>
  <si>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</si>
  <si>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</si>
  <si>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</si>
  <si>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</si>
  <si>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</si>
  <si>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</si>
  <si>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</si>
  <si>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</si>
  <si>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</si>
  <si>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</si>
  <si>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</si>
  <si>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</si>
  <si>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</si>
  <si>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</si>
  <si>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</si>
  <si>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</si>
  <si>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</si>
  <si>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</si>
  <si>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</si>
  <si>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</si>
  <si>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</si>
  <si>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</si>
  <si>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</si>
  <si>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</si>
  <si>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</si>
  <si>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</si>
  <si>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</si>
  <si>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</si>
  <si>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</si>
  <si>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</si>
  <si>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</si>
  <si>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</si>
  <si>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</si>
  <si>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</si>
  <si>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</si>
  <si>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</si>
  <si>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</si>
  <si>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</si>
  <si>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</si>
  <si>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</si>
  <si>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</si>
  <si>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</si>
  <si>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</si>
  <si>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</si>
  <si>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</si>
  <si>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</si>
  <si>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</si>
  <si>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</si>
  <si>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</si>
  <si>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</si>
  <si>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</si>
  <si>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</si>
  <si>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</si>
  <si>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</si>
  <si>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</si>
  <si>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</si>
  <si>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</si>
  <si>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</si>
  <si>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</si>
  <si>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</si>
  <si>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</si>
  <si>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</si>
  <si>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</si>
  <si>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</si>
  <si>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</si>
  <si>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</si>
  <si>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</si>
  <si>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</si>
  <si>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</si>
  <si>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</si>
  <si>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</si>
  <si>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</si>
  <si>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</si>
  <si>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</si>
  <si>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</si>
  <si>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</si>
  <si>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</si>
  <si>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</si>
  <si>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</si>
  <si>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</si>
  <si>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</si>
  <si>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</si>
  <si>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</si>
  <si>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</si>
  <si>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</si>
  <si>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</si>
  <si>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</si>
  <si>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</si>
  <si>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</si>
  <si>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</si>
  <si>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</si>
  <si>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</si>
  <si>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</si>
  <si>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</si>
  <si>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</si>
  <si>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20/02/14 - VENCIMENTO 27/02/14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</si>
</sst>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608212</v>
      </c>
      <c r="C7" s="9">
        <f t="shared" si="0"/>
        <v>809356</v>
      </c>
      <c r="D7" s="9">
        <f t="shared" si="0"/>
        <v>804721</v>
      </c>
      <c r="E7" s="9">
        <f t="shared" si="0"/>
        <v>565397</v>
      </c>
      <c r="F7" s="9">
        <f t="shared" si="0"/>
        <v>805438</v>
      </c>
      <c r="G7" s="9">
        <f t="shared" si="0"/>
        <v>1214825</v>
      </c>
      <c r="H7" s="9">
        <f t="shared" si="0"/>
        <v>578088</v>
      </c>
      <c r="I7" s="9">
        <f t="shared" si="0"/>
        <v>127025</v>
      </c>
      <c r="J7" s="9">
        <f t="shared" si="0"/>
        <v>299891</v>
      </c>
      <c r="K7" s="9">
        <f t="shared" si="0"/>
        <v>5812953</v>
      </c>
      <c r="L7" s="55"/>
    </row>
    <row r="8" spans="1:13" ht="17.25" customHeight="1">
      <c r="A8" s="10" t="s">
        <v>125</v>
      </c>
      <c r="B8" s="11">
        <f>B9+B12+B16</f>
        <v>362719</v>
      </c>
      <c r="C8" s="11">
        <f t="shared" ref="C8:J8" si="1">C9+C12+C16</f>
        <v>493921</v>
      </c>
      <c r="D8" s="11">
        <f t="shared" si="1"/>
        <v>459346</v>
      </c>
      <c r="E8" s="11">
        <f t="shared" si="1"/>
        <v>336612</v>
      </c>
      <c r="F8" s="11">
        <f t="shared" si="1"/>
        <v>454927</v>
      </c>
      <c r="G8" s="11">
        <f t="shared" si="1"/>
        <v>660750</v>
      </c>
      <c r="H8" s="11">
        <f t="shared" si="1"/>
        <v>358326</v>
      </c>
      <c r="I8" s="11">
        <f t="shared" si="1"/>
        <v>69985</v>
      </c>
      <c r="J8" s="11">
        <f t="shared" si="1"/>
        <v>168778</v>
      </c>
      <c r="K8" s="11">
        <f>SUM(B8:J8)</f>
        <v>3365364</v>
      </c>
    </row>
    <row r="9" spans="1:13" ht="17.25" customHeight="1">
      <c r="A9" s="15" t="s">
        <v>17</v>
      </c>
      <c r="B9" s="13">
        <f>+B10+B11</f>
        <v>54021</v>
      </c>
      <c r="C9" s="13">
        <f t="shared" ref="C9:J9" si="2">+C10+C11</f>
        <v>74258</v>
      </c>
      <c r="D9" s="13">
        <f t="shared" si="2"/>
        <v>62353</v>
      </c>
      <c r="E9" s="13">
        <f t="shared" si="2"/>
        <v>48212</v>
      </c>
      <c r="F9" s="13">
        <f t="shared" si="2"/>
        <v>58753</v>
      </c>
      <c r="G9" s="13">
        <f t="shared" si="2"/>
        <v>66925</v>
      </c>
      <c r="H9" s="13">
        <f t="shared" si="2"/>
        <v>64357</v>
      </c>
      <c r="I9" s="13">
        <f t="shared" si="2"/>
        <v>12199</v>
      </c>
      <c r="J9" s="13">
        <f t="shared" si="2"/>
        <v>20089</v>
      </c>
      <c r="K9" s="11">
        <f>SUM(B9:J9)</f>
        <v>461167</v>
      </c>
    </row>
    <row r="10" spans="1:13" ht="17.25" customHeight="1">
      <c r="A10" s="31" t="s">
        <v>18</v>
      </c>
      <c r="B10" s="13">
        <v>54021</v>
      </c>
      <c r="C10" s="13">
        <v>74258</v>
      </c>
      <c r="D10" s="13">
        <v>62353</v>
      </c>
      <c r="E10" s="13">
        <v>48212</v>
      </c>
      <c r="F10" s="13">
        <v>58753</v>
      </c>
      <c r="G10" s="13">
        <v>66925</v>
      </c>
      <c r="H10" s="13">
        <v>64357</v>
      </c>
      <c r="I10" s="13">
        <v>12199</v>
      </c>
      <c r="J10" s="13">
        <v>20089</v>
      </c>
      <c r="K10" s="11">
        <f>SUM(B10:J10)</f>
        <v>461167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305883</v>
      </c>
      <c r="C12" s="17">
        <f t="shared" si="3"/>
        <v>415446</v>
      </c>
      <c r="D12" s="17">
        <f t="shared" si="3"/>
        <v>393423</v>
      </c>
      <c r="E12" s="17">
        <f t="shared" si="3"/>
        <v>285660</v>
      </c>
      <c r="F12" s="17">
        <f t="shared" si="3"/>
        <v>392294</v>
      </c>
      <c r="G12" s="17">
        <f t="shared" si="3"/>
        <v>587934</v>
      </c>
      <c r="H12" s="17">
        <f t="shared" si="3"/>
        <v>290926</v>
      </c>
      <c r="I12" s="17">
        <f t="shared" si="3"/>
        <v>57077</v>
      </c>
      <c r="J12" s="17">
        <f t="shared" si="3"/>
        <v>147446</v>
      </c>
      <c r="K12" s="11">
        <f t="shared" ref="K12:K27" si="4">SUM(B12:J12)</f>
        <v>2876089</v>
      </c>
    </row>
    <row r="13" spans="1:13" ht="17.25" customHeight="1">
      <c r="A13" s="14" t="s">
        <v>20</v>
      </c>
      <c r="B13" s="13">
        <v>149210</v>
      </c>
      <c r="C13" s="13">
        <v>214565</v>
      </c>
      <c r="D13" s="13">
        <v>209230</v>
      </c>
      <c r="E13" s="13">
        <v>147814</v>
      </c>
      <c r="F13" s="13">
        <v>202738</v>
      </c>
      <c r="G13" s="13">
        <v>291276</v>
      </c>
      <c r="H13" s="13">
        <v>140171</v>
      </c>
      <c r="I13" s="13">
        <v>31974</v>
      </c>
      <c r="J13" s="13">
        <v>78067</v>
      </c>
      <c r="K13" s="11">
        <f t="shared" si="4"/>
        <v>1465045</v>
      </c>
      <c r="L13" s="55"/>
      <c r="M13" s="56"/>
    </row>
    <row r="14" spans="1:13" ht="17.25" customHeight="1">
      <c r="A14" s="14" t="s">
        <v>21</v>
      </c>
      <c r="B14" s="13">
        <v>132419</v>
      </c>
      <c r="C14" s="13">
        <v>164292</v>
      </c>
      <c r="D14" s="13">
        <v>151814</v>
      </c>
      <c r="E14" s="13">
        <v>116738</v>
      </c>
      <c r="F14" s="13">
        <v>160788</v>
      </c>
      <c r="G14" s="13">
        <v>260860</v>
      </c>
      <c r="H14" s="13">
        <v>126285</v>
      </c>
      <c r="I14" s="13">
        <v>19879</v>
      </c>
      <c r="J14" s="13">
        <v>57315</v>
      </c>
      <c r="K14" s="11">
        <f t="shared" si="4"/>
        <v>1190390</v>
      </c>
      <c r="L14" s="55"/>
    </row>
    <row r="15" spans="1:13" ht="17.25" customHeight="1">
      <c r="A15" s="14" t="s">
        <v>22</v>
      </c>
      <c r="B15" s="13">
        <v>24254</v>
      </c>
      <c r="C15" s="13">
        <v>36589</v>
      </c>
      <c r="D15" s="13">
        <v>32379</v>
      </c>
      <c r="E15" s="13">
        <v>21108</v>
      </c>
      <c r="F15" s="13">
        <v>28768</v>
      </c>
      <c r="G15" s="13">
        <v>35798</v>
      </c>
      <c r="H15" s="13">
        <v>24470</v>
      </c>
      <c r="I15" s="13">
        <v>5224</v>
      </c>
      <c r="J15" s="13">
        <v>12064</v>
      </c>
      <c r="K15" s="11">
        <f t="shared" si="4"/>
        <v>220654</v>
      </c>
    </row>
    <row r="16" spans="1:13" ht="17.25" customHeight="1">
      <c r="A16" s="15" t="s">
        <v>121</v>
      </c>
      <c r="B16" s="13">
        <f>B17+B18+B19</f>
        <v>2815</v>
      </c>
      <c r="C16" s="13">
        <f t="shared" ref="C16:J16" si="5">C17+C18+C19</f>
        <v>4217</v>
      </c>
      <c r="D16" s="13">
        <f t="shared" si="5"/>
        <v>3570</v>
      </c>
      <c r="E16" s="13">
        <f t="shared" si="5"/>
        <v>2740</v>
      </c>
      <c r="F16" s="13">
        <f t="shared" si="5"/>
        <v>3880</v>
      </c>
      <c r="G16" s="13">
        <f t="shared" si="5"/>
        <v>5891</v>
      </c>
      <c r="H16" s="13">
        <f t="shared" si="5"/>
        <v>3043</v>
      </c>
      <c r="I16" s="13">
        <f t="shared" si="5"/>
        <v>709</v>
      </c>
      <c r="J16" s="13">
        <f t="shared" si="5"/>
        <v>1243</v>
      </c>
      <c r="K16" s="11">
        <f t="shared" si="4"/>
        <v>28108</v>
      </c>
    </row>
    <row r="17" spans="1:12" ht="17.25" customHeight="1">
      <c r="A17" s="14" t="s">
        <v>122</v>
      </c>
      <c r="B17" s="13">
        <v>2356</v>
      </c>
      <c r="C17" s="13">
        <v>3643</v>
      </c>
      <c r="D17" s="13">
        <v>3038</v>
      </c>
      <c r="E17" s="13">
        <v>2362</v>
      </c>
      <c r="F17" s="13">
        <v>3297</v>
      </c>
      <c r="G17" s="13">
        <v>5128</v>
      </c>
      <c r="H17" s="13">
        <v>2651</v>
      </c>
      <c r="I17" s="13">
        <v>607</v>
      </c>
      <c r="J17" s="13">
        <v>1053</v>
      </c>
      <c r="K17" s="11">
        <f t="shared" si="4"/>
        <v>24135</v>
      </c>
    </row>
    <row r="18" spans="1:12" ht="17.25" customHeight="1">
      <c r="A18" s="14" t="s">
        <v>123</v>
      </c>
      <c r="B18" s="13">
        <v>37</v>
      </c>
      <c r="C18" s="13">
        <v>90</v>
      </c>
      <c r="D18" s="13">
        <v>66</v>
      </c>
      <c r="E18" s="13">
        <v>60</v>
      </c>
      <c r="F18" s="13">
        <v>100</v>
      </c>
      <c r="G18" s="13">
        <v>121</v>
      </c>
      <c r="H18" s="13">
        <v>46</v>
      </c>
      <c r="I18" s="13">
        <v>19</v>
      </c>
      <c r="J18" s="13">
        <v>22</v>
      </c>
      <c r="K18" s="11">
        <f t="shared" si="4"/>
        <v>561</v>
      </c>
    </row>
    <row r="19" spans="1:12" ht="17.25" customHeight="1">
      <c r="A19" s="14" t="s">
        <v>124</v>
      </c>
      <c r="B19" s="13">
        <v>422</v>
      </c>
      <c r="C19" s="13">
        <v>484</v>
      </c>
      <c r="D19" s="13">
        <v>466</v>
      </c>
      <c r="E19" s="13">
        <v>318</v>
      </c>
      <c r="F19" s="13">
        <v>483</v>
      </c>
      <c r="G19" s="13">
        <v>642</v>
      </c>
      <c r="H19" s="13">
        <v>346</v>
      </c>
      <c r="I19" s="13">
        <v>83</v>
      </c>
      <c r="J19" s="11">
        <v>168</v>
      </c>
      <c r="K19" s="11">
        <f t="shared" si="4"/>
        <v>3412</v>
      </c>
    </row>
    <row r="20" spans="1:12" ht="17.25" customHeight="1">
      <c r="A20" s="16" t="s">
        <v>23</v>
      </c>
      <c r="B20" s="11">
        <f>+B21+B22+B23</f>
        <v>204423</v>
      </c>
      <c r="C20" s="11">
        <f t="shared" ref="C20:J20" si="6">+C21+C22+C23</f>
        <v>249194</v>
      </c>
      <c r="D20" s="11">
        <f t="shared" si="6"/>
        <v>268274</v>
      </c>
      <c r="E20" s="11">
        <f t="shared" si="6"/>
        <v>180047</v>
      </c>
      <c r="F20" s="11">
        <f t="shared" si="6"/>
        <v>290405</v>
      </c>
      <c r="G20" s="11">
        <f t="shared" si="6"/>
        <v>491242</v>
      </c>
      <c r="H20" s="11">
        <f t="shared" si="6"/>
        <v>178123</v>
      </c>
      <c r="I20" s="11">
        <f t="shared" si="6"/>
        <v>42934</v>
      </c>
      <c r="J20" s="11">
        <f t="shared" si="6"/>
        <v>97310</v>
      </c>
      <c r="K20" s="11">
        <f t="shared" si="4"/>
        <v>2001952</v>
      </c>
    </row>
    <row r="21" spans="1:12" ht="17.25" customHeight="1">
      <c r="A21" s="12" t="s">
        <v>24</v>
      </c>
      <c r="B21" s="13">
        <v>114399</v>
      </c>
      <c r="C21" s="13">
        <v>151672</v>
      </c>
      <c r="D21" s="13">
        <v>164154</v>
      </c>
      <c r="E21" s="13">
        <v>107403</v>
      </c>
      <c r="F21" s="13">
        <v>171579</v>
      </c>
      <c r="G21" s="13">
        <v>273422</v>
      </c>
      <c r="H21" s="13">
        <v>105085</v>
      </c>
      <c r="I21" s="13">
        <v>27177</v>
      </c>
      <c r="J21" s="13">
        <v>58506</v>
      </c>
      <c r="K21" s="11">
        <f t="shared" si="4"/>
        <v>1173397</v>
      </c>
      <c r="L21" s="55"/>
    </row>
    <row r="22" spans="1:12" ht="17.25" customHeight="1">
      <c r="A22" s="12" t="s">
        <v>25</v>
      </c>
      <c r="B22" s="13">
        <v>76982</v>
      </c>
      <c r="C22" s="13">
        <v>81138</v>
      </c>
      <c r="D22" s="13">
        <v>87034</v>
      </c>
      <c r="E22" s="13">
        <v>62777</v>
      </c>
      <c r="F22" s="13">
        <v>102804</v>
      </c>
      <c r="G22" s="13">
        <v>193848</v>
      </c>
      <c r="H22" s="13">
        <v>62202</v>
      </c>
      <c r="I22" s="13">
        <v>12869</v>
      </c>
      <c r="J22" s="13">
        <v>32239</v>
      </c>
      <c r="K22" s="11">
        <f t="shared" si="4"/>
        <v>711893</v>
      </c>
      <c r="L22" s="55"/>
    </row>
    <row r="23" spans="1:12" ht="17.25" customHeight="1">
      <c r="A23" s="12" t="s">
        <v>26</v>
      </c>
      <c r="B23" s="13">
        <v>13042</v>
      </c>
      <c r="C23" s="13">
        <v>16384</v>
      </c>
      <c r="D23" s="13">
        <v>17086</v>
      </c>
      <c r="E23" s="13">
        <v>9867</v>
      </c>
      <c r="F23" s="13">
        <v>16022</v>
      </c>
      <c r="G23" s="13">
        <v>23972</v>
      </c>
      <c r="H23" s="13">
        <v>10836</v>
      </c>
      <c r="I23" s="13">
        <v>2888</v>
      </c>
      <c r="J23" s="13">
        <v>6565</v>
      </c>
      <c r="K23" s="11">
        <f t="shared" si="4"/>
        <v>116662</v>
      </c>
    </row>
    <row r="24" spans="1:12" ht="17.25" customHeight="1">
      <c r="A24" s="16" t="s">
        <v>27</v>
      </c>
      <c r="B24" s="13">
        <v>41070</v>
      </c>
      <c r="C24" s="13">
        <v>66241</v>
      </c>
      <c r="D24" s="13">
        <v>77101</v>
      </c>
      <c r="E24" s="13">
        <v>48738</v>
      </c>
      <c r="F24" s="13">
        <v>60106</v>
      </c>
      <c r="G24" s="13">
        <v>62833</v>
      </c>
      <c r="H24" s="13">
        <v>33492</v>
      </c>
      <c r="I24" s="13">
        <v>14106</v>
      </c>
      <c r="J24" s="13">
        <v>33803</v>
      </c>
      <c r="K24" s="11">
        <f t="shared" si="4"/>
        <v>437490</v>
      </c>
    </row>
    <row r="25" spans="1:12" ht="17.25" customHeight="1">
      <c r="A25" s="12" t="s">
        <v>28</v>
      </c>
      <c r="B25" s="13">
        <v>26285</v>
      </c>
      <c r="C25" s="13">
        <v>42394</v>
      </c>
      <c r="D25" s="13">
        <v>49345</v>
      </c>
      <c r="E25" s="13">
        <v>31192</v>
      </c>
      <c r="F25" s="13">
        <v>38468</v>
      </c>
      <c r="G25" s="13">
        <v>40213</v>
      </c>
      <c r="H25" s="13">
        <v>21435</v>
      </c>
      <c r="I25" s="13">
        <v>9028</v>
      </c>
      <c r="J25" s="13">
        <v>21634</v>
      </c>
      <c r="K25" s="11">
        <f t="shared" si="4"/>
        <v>279994</v>
      </c>
      <c r="L25" s="55"/>
    </row>
    <row r="26" spans="1:12" ht="17.25" customHeight="1">
      <c r="A26" s="12" t="s">
        <v>29</v>
      </c>
      <c r="B26" s="13">
        <v>14785</v>
      </c>
      <c r="C26" s="13">
        <v>23847</v>
      </c>
      <c r="D26" s="13">
        <v>27756</v>
      </c>
      <c r="E26" s="13">
        <v>17546</v>
      </c>
      <c r="F26" s="13">
        <v>21638</v>
      </c>
      <c r="G26" s="13">
        <v>22620</v>
      </c>
      <c r="H26" s="13">
        <v>12057</v>
      </c>
      <c r="I26" s="13">
        <v>5078</v>
      </c>
      <c r="J26" s="13">
        <v>12169</v>
      </c>
      <c r="K26" s="11">
        <f t="shared" si="4"/>
        <v>157496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8147</v>
      </c>
      <c r="I27" s="11">
        <v>0</v>
      </c>
      <c r="J27" s="11">
        <v>0</v>
      </c>
      <c r="K27" s="11">
        <f t="shared" si="4"/>
        <v>8147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9595.06</v>
      </c>
      <c r="I35" s="20">
        <v>0</v>
      </c>
      <c r="J35" s="20">
        <v>0</v>
      </c>
      <c r="K35" s="24">
        <f>SUM(B35:J35)</f>
        <v>9595.06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1396198.96</v>
      </c>
      <c r="C47" s="23">
        <f t="shared" ref="C47:H47" si="9">+C48+C56</f>
        <v>2116356.7199999997</v>
      </c>
      <c r="D47" s="23">
        <f t="shared" si="9"/>
        <v>2388240.86</v>
      </c>
      <c r="E47" s="23">
        <f t="shared" si="9"/>
        <v>1421071.08</v>
      </c>
      <c r="F47" s="23">
        <f t="shared" si="9"/>
        <v>1957581.23</v>
      </c>
      <c r="G47" s="23">
        <f t="shared" si="9"/>
        <v>2540965.02</v>
      </c>
      <c r="H47" s="23">
        <f t="shared" si="9"/>
        <v>1397888.3</v>
      </c>
      <c r="I47" s="23">
        <f>+I48+I56</f>
        <v>535473.89</v>
      </c>
      <c r="J47" s="23">
        <f>+J48+J56</f>
        <v>761164.46000000008</v>
      </c>
      <c r="K47" s="23">
        <f>SUM(B47:J47)</f>
        <v>14514940.520000001</v>
      </c>
    </row>
    <row r="48" spans="1:11" ht="17.25" customHeight="1">
      <c r="A48" s="16" t="s">
        <v>48</v>
      </c>
      <c r="B48" s="24">
        <f>SUM(B49:B55)</f>
        <v>1381188.63</v>
      </c>
      <c r="C48" s="24">
        <f t="shared" ref="C48:H48" si="10">SUM(C49:C55)</f>
        <v>2096348.8299999998</v>
      </c>
      <c r="D48" s="24">
        <f t="shared" si="10"/>
        <v>2367972.0099999998</v>
      </c>
      <c r="E48" s="24">
        <f t="shared" si="10"/>
        <v>1402184.56</v>
      </c>
      <c r="F48" s="24">
        <f t="shared" si="10"/>
        <v>1939172.53</v>
      </c>
      <c r="G48" s="24">
        <f t="shared" si="10"/>
        <v>2516024.06</v>
      </c>
      <c r="H48" s="24">
        <f t="shared" si="10"/>
        <v>1382438.44</v>
      </c>
      <c r="I48" s="24">
        <f>SUM(I49:I55)</f>
        <v>535473.89</v>
      </c>
      <c r="J48" s="24">
        <f>SUM(J49:J55)</f>
        <v>749577.55</v>
      </c>
      <c r="K48" s="24">
        <f t="shared" ref="K48:K56" si="11">SUM(B48:J48)</f>
        <v>14370380.5</v>
      </c>
    </row>
    <row r="49" spans="1:11" ht="17.25" customHeight="1">
      <c r="A49" s="36" t="s">
        <v>49</v>
      </c>
      <c r="B49" s="24">
        <f t="shared" ref="B49:H49" si="12">ROUND(B30*B7,2)</f>
        <v>1381188.63</v>
      </c>
      <c r="C49" s="24">
        <f t="shared" si="12"/>
        <v>2091699.65</v>
      </c>
      <c r="D49" s="24">
        <f t="shared" si="12"/>
        <v>2367972.0099999998</v>
      </c>
      <c r="E49" s="24">
        <f t="shared" si="12"/>
        <v>1402184.56</v>
      </c>
      <c r="F49" s="24">
        <f t="shared" si="12"/>
        <v>1939172.53</v>
      </c>
      <c r="G49" s="24">
        <f t="shared" si="12"/>
        <v>2516024.06</v>
      </c>
      <c r="H49" s="24">
        <f t="shared" si="12"/>
        <v>1372843.38</v>
      </c>
      <c r="I49" s="24">
        <f>ROUND(I30*I7,2)</f>
        <v>535473.89</v>
      </c>
      <c r="J49" s="24">
        <f>ROUND(J30*J7,2)</f>
        <v>749577.55</v>
      </c>
      <c r="K49" s="24">
        <f t="shared" si="11"/>
        <v>14356136.260000002</v>
      </c>
    </row>
    <row r="50" spans="1:11" ht="17.25" customHeight="1">
      <c r="A50" s="36" t="s">
        <v>50</v>
      </c>
      <c r="B50" s="20">
        <v>0</v>
      </c>
      <c r="C50" s="24">
        <f>ROUND(C31*C7,2)</f>
        <v>4649.18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4649.18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9595.06</v>
      </c>
      <c r="I53" s="33">
        <f>+I35</f>
        <v>0</v>
      </c>
      <c r="J53" s="33">
        <f>+J35</f>
        <v>0</v>
      </c>
      <c r="K53" s="24">
        <f t="shared" si="11"/>
        <v>9595.06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20268.849999999999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144560.01999999999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-245192.78000000003</v>
      </c>
      <c r="C60" s="37">
        <f t="shared" si="13"/>
        <v>-253153.13999999998</v>
      </c>
      <c r="D60" s="37">
        <f t="shared" si="13"/>
        <v>-238449.39</v>
      </c>
      <c r="E60" s="37">
        <f t="shared" si="13"/>
        <v>-281840.03000000003</v>
      </c>
      <c r="F60" s="37">
        <f t="shared" si="13"/>
        <v>-281859.83</v>
      </c>
      <c r="G60" s="37">
        <f t="shared" si="13"/>
        <v>-302605.57</v>
      </c>
      <c r="H60" s="37">
        <f t="shared" si="13"/>
        <v>-207689.60000000001</v>
      </c>
      <c r="I60" s="37">
        <f t="shared" si="13"/>
        <v>-80464.679999999993</v>
      </c>
      <c r="J60" s="37">
        <f t="shared" si="13"/>
        <v>-85486.55</v>
      </c>
      <c r="K60" s="37">
        <f>SUM(B60:J60)</f>
        <v>-1976741.5700000003</v>
      </c>
    </row>
    <row r="61" spans="1:11" ht="18.75" customHeight="1">
      <c r="A61" s="16" t="s">
        <v>83</v>
      </c>
      <c r="B61" s="37">
        <f t="shared" ref="B61:J61" si="14">B62+B63+B64+B65+B66+B67</f>
        <v>-230378.27000000002</v>
      </c>
      <c r="C61" s="37">
        <f t="shared" si="14"/>
        <v>-231451.05</v>
      </c>
      <c r="D61" s="37">
        <f t="shared" si="14"/>
        <v>-216913.25</v>
      </c>
      <c r="E61" s="37">
        <f t="shared" si="14"/>
        <v>-254304.94</v>
      </c>
      <c r="F61" s="37">
        <f t="shared" si="14"/>
        <v>-261846.47</v>
      </c>
      <c r="G61" s="37">
        <f t="shared" si="14"/>
        <v>-272726.87</v>
      </c>
      <c r="H61" s="37">
        <f t="shared" si="14"/>
        <v>-193071</v>
      </c>
      <c r="I61" s="37">
        <f t="shared" si="14"/>
        <v>-36597</v>
      </c>
      <c r="J61" s="37">
        <f t="shared" si="14"/>
        <v>-60267</v>
      </c>
      <c r="K61" s="37">
        <f t="shared" ref="K61:K92" si="15">SUM(B61:J61)</f>
        <v>-1757555.85</v>
      </c>
    </row>
    <row r="62" spans="1:11" ht="18.75" customHeight="1">
      <c r="A62" s="12" t="s">
        <v>84</v>
      </c>
      <c r="B62" s="37">
        <f>-ROUND(B9*$D$3,2)</f>
        <v>-162063</v>
      </c>
      <c r="C62" s="37">
        <f t="shared" ref="C62:J62" si="16">-ROUND(C9*$D$3,2)</f>
        <v>-222774</v>
      </c>
      <c r="D62" s="37">
        <f t="shared" si="16"/>
        <v>-187059</v>
      </c>
      <c r="E62" s="37">
        <f t="shared" si="16"/>
        <v>-144636</v>
      </c>
      <c r="F62" s="37">
        <f t="shared" si="16"/>
        <v>-176259</v>
      </c>
      <c r="G62" s="37">
        <f t="shared" si="16"/>
        <v>-200775</v>
      </c>
      <c r="H62" s="37">
        <f t="shared" si="16"/>
        <v>-193071</v>
      </c>
      <c r="I62" s="37">
        <f t="shared" si="16"/>
        <v>-36597</v>
      </c>
      <c r="J62" s="37">
        <f t="shared" si="16"/>
        <v>-60267</v>
      </c>
      <c r="K62" s="37">
        <f t="shared" si="15"/>
        <v>-1383501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-68315.27</v>
      </c>
      <c r="C66" s="49">
        <v>-8677.0499999999993</v>
      </c>
      <c r="D66" s="49">
        <v>-29854.25</v>
      </c>
      <c r="E66" s="49">
        <v>-109668.94</v>
      </c>
      <c r="F66" s="49">
        <v>-85587.47</v>
      </c>
      <c r="G66" s="49">
        <v>-71951.87</v>
      </c>
      <c r="H66" s="20">
        <v>0</v>
      </c>
      <c r="I66" s="20">
        <v>0</v>
      </c>
      <c r="J66" s="20">
        <v>0</v>
      </c>
      <c r="K66" s="37">
        <f t="shared" si="15"/>
        <v>-374054.85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-27535.089999999997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-43867.68</v>
      </c>
      <c r="J68" s="37">
        <f t="shared" si="17"/>
        <v>-25219.55</v>
      </c>
      <c r="K68" s="37">
        <f t="shared" si="15"/>
        <v>-219185.71999999997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-11794.89</v>
      </c>
      <c r="F92" s="20">
        <v>0</v>
      </c>
      <c r="G92" s="20">
        <v>0</v>
      </c>
      <c r="H92" s="20">
        <v>0</v>
      </c>
      <c r="I92" s="50">
        <v>-6746.97</v>
      </c>
      <c r="J92" s="50">
        <v>-13624.84</v>
      </c>
      <c r="K92" s="50">
        <f t="shared" si="15"/>
        <v>-32166.7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1151006.18</v>
      </c>
      <c r="C96" s="25">
        <f t="shared" si="19"/>
        <v>1863203.5799999996</v>
      </c>
      <c r="D96" s="25">
        <f t="shared" si="19"/>
        <v>2149791.4699999997</v>
      </c>
      <c r="E96" s="25">
        <f t="shared" si="19"/>
        <v>1139231.05</v>
      </c>
      <c r="F96" s="25">
        <f t="shared" si="19"/>
        <v>1675721.4</v>
      </c>
      <c r="G96" s="25">
        <f t="shared" si="19"/>
        <v>2238359.4499999997</v>
      </c>
      <c r="H96" s="25">
        <f t="shared" si="19"/>
        <v>1190198.7</v>
      </c>
      <c r="I96" s="25">
        <f>+I97+I98</f>
        <v>455009.21</v>
      </c>
      <c r="J96" s="25">
        <f>+J97+J98</f>
        <v>675677.91</v>
      </c>
      <c r="K96" s="50">
        <f t="shared" si="18"/>
        <v>12538198.949999999</v>
      </c>
      <c r="L96" s="57"/>
    </row>
    <row r="97" spans="1:13" ht="18.75" customHeight="1">
      <c r="A97" s="16" t="s">
        <v>91</v>
      </c>
      <c r="B97" s="25">
        <f t="shared" ref="B97:J97" si="20">+B48+B61+B68+B93</f>
        <v>1135995.8499999999</v>
      </c>
      <c r="C97" s="25">
        <f t="shared" si="20"/>
        <v>1843195.6899999997</v>
      </c>
      <c r="D97" s="25">
        <f t="shared" si="20"/>
        <v>2129522.6199999996</v>
      </c>
      <c r="E97" s="25">
        <f t="shared" si="20"/>
        <v>1120344.53</v>
      </c>
      <c r="F97" s="25">
        <f t="shared" si="20"/>
        <v>1657312.7</v>
      </c>
      <c r="G97" s="25">
        <f t="shared" si="20"/>
        <v>2213418.4899999998</v>
      </c>
      <c r="H97" s="25">
        <f t="shared" si="20"/>
        <v>1174748.8399999999</v>
      </c>
      <c r="I97" s="25">
        <f t="shared" si="20"/>
        <v>455009.21</v>
      </c>
      <c r="J97" s="25">
        <f t="shared" si="20"/>
        <v>664091</v>
      </c>
      <c r="K97" s="50">
        <f t="shared" si="18"/>
        <v>12393638.93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20268.849999999999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144560.01999999999</v>
      </c>
    </row>
    <row r="99" spans="1:13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  <c r="M99" s="63"/>
    </row>
    <row r="100" spans="1:13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12538198.950000001</v>
      </c>
    </row>
    <row r="105" spans="1:13" ht="18.75" customHeight="1">
      <c r="A105" s="27" t="s">
        <v>79</v>
      </c>
      <c r="B105" s="28">
        <v>136826.6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136826.6</v>
      </c>
    </row>
    <row r="106" spans="1:13" ht="18.75" customHeight="1">
      <c r="A106" s="27" t="s">
        <v>80</v>
      </c>
      <c r="B106" s="28">
        <v>1014179.58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1014179.58</v>
      </c>
    </row>
    <row r="107" spans="1:13" ht="18.75" customHeight="1">
      <c r="A107" s="27" t="s">
        <v>81</v>
      </c>
      <c r="B107" s="42">
        <v>0</v>
      </c>
      <c r="C107" s="28">
        <f>+C96</f>
        <v>1863203.5799999996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1863203.5799999996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2149791.4699999997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2149791.4699999997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1139231.05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1139231.05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206198.46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206198.46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287250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287250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434573.26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434573.26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747699.68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747699.68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626538.34</v>
      </c>
      <c r="H114" s="42">
        <v>0</v>
      </c>
      <c r="I114" s="42">
        <v>0</v>
      </c>
      <c r="J114" s="42">
        <v>0</v>
      </c>
      <c r="K114" s="43">
        <f t="shared" si="22"/>
        <v>626538.34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52043.06</v>
      </c>
      <c r="H115" s="42">
        <v>0</v>
      </c>
      <c r="I115" s="42">
        <v>0</v>
      </c>
      <c r="J115" s="42">
        <v>0</v>
      </c>
      <c r="K115" s="43">
        <f t="shared" si="22"/>
        <v>52043.06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363507.65</v>
      </c>
      <c r="H116" s="42">
        <v>0</v>
      </c>
      <c r="I116" s="42">
        <v>0</v>
      </c>
      <c r="J116" s="42">
        <v>0</v>
      </c>
      <c r="K116" s="43">
        <f t="shared" si="22"/>
        <v>363507.65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323288.84000000003</v>
      </c>
      <c r="H117" s="42">
        <v>0</v>
      </c>
      <c r="I117" s="42">
        <v>0</v>
      </c>
      <c r="J117" s="42">
        <v>0</v>
      </c>
      <c r="K117" s="43">
        <f t="shared" si="22"/>
        <v>323288.84000000003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872981.56</v>
      </c>
      <c r="H118" s="42">
        <v>0</v>
      </c>
      <c r="I118" s="42">
        <v>0</v>
      </c>
      <c r="J118" s="42">
        <v>0</v>
      </c>
      <c r="K118" s="43">
        <f t="shared" si="22"/>
        <v>872981.56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422106.09</v>
      </c>
      <c r="I119" s="42">
        <v>0</v>
      </c>
      <c r="J119" s="42">
        <v>0</v>
      </c>
      <c r="K119" s="43">
        <f t="shared" si="22"/>
        <v>422106.09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768092.61</v>
      </c>
      <c r="I120" s="42">
        <v>0</v>
      </c>
      <c r="J120" s="42">
        <v>0</v>
      </c>
      <c r="K120" s="43">
        <f t="shared" si="22"/>
        <v>768092.61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455009.21</v>
      </c>
      <c r="J121" s="42">
        <v>0</v>
      </c>
      <c r="K121" s="43">
        <f t="shared" si="22"/>
        <v>455009.21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675677.91</v>
      </c>
      <c r="K122" s="46">
        <f t="shared" si="22"/>
        <v>675677.91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2014-02-26T18:40:24Z</dcterms:modified>
</cp:coreProperties>
</file>