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76" i="8"/>
  <c r="B9" l="1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6"/>
  <c r="K16" s="1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K62" s="1"/>
  <c r="I62"/>
  <c r="I61" s="1"/>
  <c r="J62"/>
  <c r="J61" s="1"/>
  <c r="K63"/>
  <c r="K66"/>
  <c r="B68"/>
  <c r="C68"/>
  <c r="D68"/>
  <c r="E68"/>
  <c r="F68"/>
  <c r="G68"/>
  <c r="H68"/>
  <c r="I68"/>
  <c r="J68"/>
  <c r="K69"/>
  <c r="K70"/>
  <c r="K71"/>
  <c r="K72"/>
  <c r="K73"/>
  <c r="K74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D60" l="1"/>
  <c r="G60"/>
  <c r="C60"/>
  <c r="J60"/>
  <c r="I60"/>
  <c r="F60"/>
  <c r="E60"/>
  <c r="K68"/>
  <c r="J8"/>
  <c r="J7" s="1"/>
  <c r="J49" s="1"/>
  <c r="J48" s="1"/>
  <c r="J97" s="1"/>
  <c r="J96" s="1"/>
  <c r="J123" s="1"/>
  <c r="B60"/>
  <c r="H47"/>
  <c r="F47"/>
  <c r="F97"/>
  <c r="F96" s="1"/>
  <c r="D47"/>
  <c r="D97"/>
  <c r="D96" s="1"/>
  <c r="D108" s="1"/>
  <c r="K108" s="1"/>
  <c r="B7"/>
  <c r="B49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H61"/>
  <c r="H60" s="1"/>
  <c r="J47" l="1"/>
  <c r="K8"/>
  <c r="K7" s="1"/>
  <c r="C97"/>
  <c r="C96" s="1"/>
  <c r="C107" s="1"/>
  <c r="K107" s="1"/>
  <c r="K104" s="1"/>
  <c r="C47"/>
  <c r="K61"/>
  <c r="B48"/>
  <c r="K49"/>
  <c r="H97"/>
  <c r="H96" s="1"/>
  <c r="K60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<sst xmlns="http://schemas.openxmlformats.org/spreadsheetml/2006/main" count="127" uniqueCount="127">
  <si>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</si>
  <si>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</si>
  <si>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</si>
  <si>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</si>
  <si>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</si>
  <si>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</si>
  <si>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</si>
  <si>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</si>
  <si>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</si>
  <si>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</si>
  <si>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</si>
  <si>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</si>
  <si>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</si>
  <si>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</si>
  <si>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</si>
  <si>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</si>
  <si>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</si>
  <si>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</si>
  <si>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</si>
  <si>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</si>
  <si>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</si>
  <si>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</si>
  <si>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</si>
  <si>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</si>
  <si>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</si>
  <si>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</si>
  <si>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</si>
  <si>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</si>
  <si>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</si>
  <si>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</si>
  <si>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</si>
  <si>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</si>
  <si>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</si>
  <si>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</si>
  <si>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</si>
  <si>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</si>
  <si>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</si>
  <si>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</si>
  <si>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</si>
  <si>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</si>
  <si>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</si>
  <si>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</si>
  <si>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</si>
  <si>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</si>
  <si>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</si>
  <si>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</si>
  <si>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</si>
  <si>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</si>
  <si>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</si>
  <si>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</si>
  <si>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</si>
  <si>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</si>
  <si>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</si>
  <si>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</si>
  <si>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</si>
  <si>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</si>
  <si>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</si>
  <si>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</si>
  <si>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</si>
  <si>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</si>
  <si>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</si>
  <si>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</si>
  <si>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</si>
  <si>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</si>
  <si>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</si>
  <si>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</si>
  <si>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</si>
  <si>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</si>
  <si>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</si>
  <si>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</si>
  <si>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</si>
  <si>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</si>
  <si>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</si>
  <si>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</si>
  <si>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</si>
  <si>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</si>
  <si>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</si>
  <si>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</si>
  <si>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</si>
  <si>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</si>
  <si>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</si>
  <si>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</si>
  <si>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</si>
  <si>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</si>
  <si>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</si>
  <si>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</si>
  <si>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</si>
  <si>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</si>
  <si>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</si>
  <si>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</si>
  <si>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</si>
  <si>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</si>
  <si>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</si>
  <si>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</si>
  <si>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</si>
  <si>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</si>
  <si>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</si>
  <si>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</si>
  <si>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</si>
  <si>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</si>
  <si>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</si>
  <si>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</si>
  <si>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</si>
  <si>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</si>
  <si>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</si>
  <si>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</si>
  <si>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</si>
  <si>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</si>
  <si>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</si>
  <si>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</si>
  <si>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</si>
  <si>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</si>
  <si>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</si>
  <si>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</si>
  <si>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</si>
  <si>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</si>
  <si>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</si>
  <si>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</si>
  <si>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</si>
  <si>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</si>
  <si>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</si>
  <si>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</si>
  <si>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</si>
  <si>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</si>
  <si>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</si>
  <si>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</si>
  <si>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18/02/14 - VENCIMENTO 25/02/14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</si>
</sst>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21">
      <c r="A2" s="65" t="s">
        <v>126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6" t="s">
        <v>15</v>
      </c>
      <c r="B4" s="68" t="s">
        <v>118</v>
      </c>
      <c r="C4" s="69"/>
      <c r="D4" s="69"/>
      <c r="E4" s="69"/>
      <c r="F4" s="69"/>
      <c r="G4" s="69"/>
      <c r="H4" s="69"/>
      <c r="I4" s="69"/>
      <c r="J4" s="70"/>
      <c r="K4" s="67" t="s">
        <v>16</v>
      </c>
    </row>
    <row r="5" spans="1:13" ht="38.25">
      <c r="A5" s="66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1" t="s">
        <v>117</v>
      </c>
      <c r="J5" s="71" t="s">
        <v>116</v>
      </c>
      <c r="K5" s="66"/>
    </row>
    <row r="6" spans="1:13" ht="18.75" customHeight="1">
      <c r="A6" s="66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2"/>
      <c r="J6" s="72"/>
      <c r="K6" s="66"/>
    </row>
    <row r="7" spans="1:13" ht="17.25" customHeight="1">
      <c r="A7" s="8" t="s">
        <v>30</v>
      </c>
      <c r="B7" s="9">
        <f t="shared" ref="B7:K7" si="0">+B8+B20+B24+B27</f>
        <v>608485</v>
      </c>
      <c r="C7" s="9">
        <f t="shared" si="0"/>
        <v>812075</v>
      </c>
      <c r="D7" s="9">
        <f t="shared" si="0"/>
        <v>806313</v>
      </c>
      <c r="E7" s="9">
        <f t="shared" si="0"/>
        <v>563604</v>
      </c>
      <c r="F7" s="9">
        <f t="shared" si="0"/>
        <v>797690</v>
      </c>
      <c r="G7" s="9">
        <f t="shared" si="0"/>
        <v>1227943</v>
      </c>
      <c r="H7" s="9">
        <f t="shared" si="0"/>
        <v>578266</v>
      </c>
      <c r="I7" s="9">
        <f t="shared" si="0"/>
        <v>129373</v>
      </c>
      <c r="J7" s="9">
        <f t="shared" si="0"/>
        <v>295279</v>
      </c>
      <c r="K7" s="9">
        <f t="shared" si="0"/>
        <v>5819028</v>
      </c>
      <c r="L7" s="55"/>
    </row>
    <row r="8" spans="1:13" ht="17.25" customHeight="1">
      <c r="A8" s="10" t="s">
        <v>125</v>
      </c>
      <c r="B8" s="11">
        <f>B9+B12+B16</f>
        <v>361584</v>
      </c>
      <c r="C8" s="11">
        <f t="shared" ref="C8:J8" si="1">C9+C12+C16</f>
        <v>494291</v>
      </c>
      <c r="D8" s="11">
        <f t="shared" si="1"/>
        <v>459502</v>
      </c>
      <c r="E8" s="11">
        <f t="shared" si="1"/>
        <v>334683</v>
      </c>
      <c r="F8" s="11">
        <f t="shared" si="1"/>
        <v>449547</v>
      </c>
      <c r="G8" s="11">
        <f t="shared" si="1"/>
        <v>668589</v>
      </c>
      <c r="H8" s="11">
        <f t="shared" si="1"/>
        <v>360552</v>
      </c>
      <c r="I8" s="11">
        <f t="shared" si="1"/>
        <v>70637</v>
      </c>
      <c r="J8" s="11">
        <f t="shared" si="1"/>
        <v>166186</v>
      </c>
      <c r="K8" s="11">
        <f>SUM(B8:J8)</f>
        <v>3365571</v>
      </c>
    </row>
    <row r="9" spans="1:13" ht="17.25" customHeight="1">
      <c r="A9" s="15" t="s">
        <v>17</v>
      </c>
      <c r="B9" s="13">
        <f>+B10+B11</f>
        <v>53579</v>
      </c>
      <c r="C9" s="13">
        <f t="shared" ref="C9:J9" si="2">+C10+C11</f>
        <v>73529</v>
      </c>
      <c r="D9" s="13">
        <f t="shared" si="2"/>
        <v>62592</v>
      </c>
      <c r="E9" s="13">
        <f t="shared" si="2"/>
        <v>48074</v>
      </c>
      <c r="F9" s="13">
        <f t="shared" si="2"/>
        <v>57437</v>
      </c>
      <c r="G9" s="13">
        <f t="shared" si="2"/>
        <v>66838</v>
      </c>
      <c r="H9" s="13">
        <f t="shared" si="2"/>
        <v>65085</v>
      </c>
      <c r="I9" s="13">
        <f t="shared" si="2"/>
        <v>12429</v>
      </c>
      <c r="J9" s="13">
        <f t="shared" si="2"/>
        <v>20109</v>
      </c>
      <c r="K9" s="11">
        <f>SUM(B9:J9)</f>
        <v>459672</v>
      </c>
    </row>
    <row r="10" spans="1:13" ht="17.25" customHeight="1">
      <c r="A10" s="31" t="s">
        <v>18</v>
      </c>
      <c r="B10" s="13">
        <v>53579</v>
      </c>
      <c r="C10" s="13">
        <v>73529</v>
      </c>
      <c r="D10" s="13">
        <v>62592</v>
      </c>
      <c r="E10" s="13">
        <v>48074</v>
      </c>
      <c r="F10" s="13">
        <v>57437</v>
      </c>
      <c r="G10" s="13">
        <v>66838</v>
      </c>
      <c r="H10" s="13">
        <v>65085</v>
      </c>
      <c r="I10" s="13">
        <v>12429</v>
      </c>
      <c r="J10" s="13">
        <v>20109</v>
      </c>
      <c r="K10" s="11">
        <f>SUM(B10:J10)</f>
        <v>459672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305303</v>
      </c>
      <c r="C12" s="17">
        <f t="shared" si="3"/>
        <v>416676</v>
      </c>
      <c r="D12" s="17">
        <f t="shared" si="3"/>
        <v>393445</v>
      </c>
      <c r="E12" s="17">
        <f t="shared" si="3"/>
        <v>283988</v>
      </c>
      <c r="F12" s="17">
        <f t="shared" si="3"/>
        <v>388421</v>
      </c>
      <c r="G12" s="17">
        <f t="shared" si="3"/>
        <v>596023</v>
      </c>
      <c r="H12" s="17">
        <f t="shared" si="3"/>
        <v>292542</v>
      </c>
      <c r="I12" s="17">
        <f t="shared" si="3"/>
        <v>57477</v>
      </c>
      <c r="J12" s="17">
        <f t="shared" si="3"/>
        <v>144792</v>
      </c>
      <c r="K12" s="11">
        <f t="shared" ref="K12:K27" si="4">SUM(B12:J12)</f>
        <v>2878667</v>
      </c>
    </row>
    <row r="13" spans="1:13" ht="17.25" customHeight="1">
      <c r="A13" s="14" t="s">
        <v>20</v>
      </c>
      <c r="B13" s="13">
        <v>149774</v>
      </c>
      <c r="C13" s="13">
        <v>217392</v>
      </c>
      <c r="D13" s="13">
        <v>210949</v>
      </c>
      <c r="E13" s="13">
        <v>147866</v>
      </c>
      <c r="F13" s="13">
        <v>201682</v>
      </c>
      <c r="G13" s="13">
        <v>296206</v>
      </c>
      <c r="H13" s="13">
        <v>142207</v>
      </c>
      <c r="I13" s="13">
        <v>32608</v>
      </c>
      <c r="J13" s="13">
        <v>77341</v>
      </c>
      <c r="K13" s="11">
        <f t="shared" si="4"/>
        <v>1476025</v>
      </c>
      <c r="L13" s="55"/>
      <c r="M13" s="56"/>
    </row>
    <row r="14" spans="1:13" ht="17.25" customHeight="1">
      <c r="A14" s="14" t="s">
        <v>21</v>
      </c>
      <c r="B14" s="13">
        <v>135139</v>
      </c>
      <c r="C14" s="13">
        <v>168214</v>
      </c>
      <c r="D14" s="13">
        <v>154812</v>
      </c>
      <c r="E14" s="13">
        <v>118455</v>
      </c>
      <c r="F14" s="13">
        <v>162491</v>
      </c>
      <c r="G14" s="13">
        <v>269029</v>
      </c>
      <c r="H14" s="13">
        <v>129734</v>
      </c>
      <c r="I14" s="13">
        <v>20315</v>
      </c>
      <c r="J14" s="13">
        <v>57363</v>
      </c>
      <c r="K14" s="11">
        <f t="shared" si="4"/>
        <v>1215552</v>
      </c>
      <c r="L14" s="55"/>
    </row>
    <row r="15" spans="1:13" ht="17.25" customHeight="1">
      <c r="A15" s="14" t="s">
        <v>22</v>
      </c>
      <c r="B15" s="13">
        <v>20390</v>
      </c>
      <c r="C15" s="13">
        <v>31070</v>
      </c>
      <c r="D15" s="13">
        <v>27684</v>
      </c>
      <c r="E15" s="13">
        <v>17667</v>
      </c>
      <c r="F15" s="13">
        <v>24248</v>
      </c>
      <c r="G15" s="13">
        <v>30788</v>
      </c>
      <c r="H15" s="13">
        <v>20601</v>
      </c>
      <c r="I15" s="13">
        <v>4554</v>
      </c>
      <c r="J15" s="13">
        <v>10088</v>
      </c>
      <c r="K15" s="11">
        <f t="shared" si="4"/>
        <v>187090</v>
      </c>
    </row>
    <row r="16" spans="1:13" ht="17.25" customHeight="1">
      <c r="A16" s="15" t="s">
        <v>121</v>
      </c>
      <c r="B16" s="13">
        <f>B17+B18+B19</f>
        <v>2702</v>
      </c>
      <c r="C16" s="13">
        <f t="shared" ref="C16:J16" si="5">C17+C18+C19</f>
        <v>4086</v>
      </c>
      <c r="D16" s="13">
        <f t="shared" si="5"/>
        <v>3465</v>
      </c>
      <c r="E16" s="13">
        <f t="shared" si="5"/>
        <v>2621</v>
      </c>
      <c r="F16" s="13">
        <f t="shared" si="5"/>
        <v>3689</v>
      </c>
      <c r="G16" s="13">
        <f t="shared" si="5"/>
        <v>5728</v>
      </c>
      <c r="H16" s="13">
        <f t="shared" si="5"/>
        <v>2925</v>
      </c>
      <c r="I16" s="13">
        <f t="shared" si="5"/>
        <v>731</v>
      </c>
      <c r="J16" s="13">
        <f t="shared" si="5"/>
        <v>1285</v>
      </c>
      <c r="K16" s="11">
        <f t="shared" si="4"/>
        <v>27232</v>
      </c>
    </row>
    <row r="17" spans="1:12" ht="17.25" customHeight="1">
      <c r="A17" s="14" t="s">
        <v>122</v>
      </c>
      <c r="B17" s="13">
        <v>2330</v>
      </c>
      <c r="C17" s="13">
        <v>3566</v>
      </c>
      <c r="D17" s="13">
        <v>3045</v>
      </c>
      <c r="E17" s="13">
        <v>2287</v>
      </c>
      <c r="F17" s="13">
        <v>3248</v>
      </c>
      <c r="G17" s="13">
        <v>5076</v>
      </c>
      <c r="H17" s="13">
        <v>2596</v>
      </c>
      <c r="I17" s="13">
        <v>648</v>
      </c>
      <c r="J17" s="13">
        <v>1137</v>
      </c>
      <c r="K17" s="11">
        <f t="shared" si="4"/>
        <v>23933</v>
      </c>
    </row>
    <row r="18" spans="1:12" ht="17.25" customHeight="1">
      <c r="A18" s="14" t="s">
        <v>123</v>
      </c>
      <c r="B18" s="13">
        <v>44</v>
      </c>
      <c r="C18" s="13">
        <v>84</v>
      </c>
      <c r="D18" s="13">
        <v>73</v>
      </c>
      <c r="E18" s="13">
        <v>69</v>
      </c>
      <c r="F18" s="13">
        <v>96</v>
      </c>
      <c r="G18" s="13">
        <v>154</v>
      </c>
      <c r="H18" s="13">
        <v>59</v>
      </c>
      <c r="I18" s="13">
        <v>15</v>
      </c>
      <c r="J18" s="13">
        <v>27</v>
      </c>
      <c r="K18" s="11">
        <f t="shared" si="4"/>
        <v>621</v>
      </c>
    </row>
    <row r="19" spans="1:12" ht="17.25" customHeight="1">
      <c r="A19" s="14" t="s">
        <v>124</v>
      </c>
      <c r="B19" s="13">
        <v>328</v>
      </c>
      <c r="C19" s="13">
        <v>436</v>
      </c>
      <c r="D19" s="13">
        <v>347</v>
      </c>
      <c r="E19" s="13">
        <v>265</v>
      </c>
      <c r="F19" s="13">
        <v>345</v>
      </c>
      <c r="G19" s="13">
        <v>498</v>
      </c>
      <c r="H19" s="13">
        <v>270</v>
      </c>
      <c r="I19" s="13">
        <v>68</v>
      </c>
      <c r="J19" s="11">
        <v>121</v>
      </c>
      <c r="K19" s="11">
        <f t="shared" si="4"/>
        <v>2678</v>
      </c>
    </row>
    <row r="20" spans="1:12" ht="17.25" customHeight="1">
      <c r="A20" s="16" t="s">
        <v>23</v>
      </c>
      <c r="B20" s="11">
        <f>+B21+B22+B23</f>
        <v>204961</v>
      </c>
      <c r="C20" s="11">
        <f t="shared" ref="C20:J20" si="6">+C21+C22+C23</f>
        <v>250133</v>
      </c>
      <c r="D20" s="11">
        <f t="shared" si="6"/>
        <v>268086</v>
      </c>
      <c r="E20" s="11">
        <f t="shared" si="6"/>
        <v>179130</v>
      </c>
      <c r="F20" s="11">
        <f t="shared" si="6"/>
        <v>286968</v>
      </c>
      <c r="G20" s="11">
        <f t="shared" si="6"/>
        <v>492478</v>
      </c>
      <c r="H20" s="11">
        <f t="shared" si="6"/>
        <v>175866</v>
      </c>
      <c r="I20" s="11">
        <f t="shared" si="6"/>
        <v>43792</v>
      </c>
      <c r="J20" s="11">
        <f t="shared" si="6"/>
        <v>95134</v>
      </c>
      <c r="K20" s="11">
        <f t="shared" si="4"/>
        <v>1996548</v>
      </c>
    </row>
    <row r="21" spans="1:12" ht="17.25" customHeight="1">
      <c r="A21" s="12" t="s">
        <v>24</v>
      </c>
      <c r="B21" s="13">
        <v>114877</v>
      </c>
      <c r="C21" s="13">
        <v>152953</v>
      </c>
      <c r="D21" s="13">
        <v>164349</v>
      </c>
      <c r="E21" s="13">
        <v>107323</v>
      </c>
      <c r="F21" s="13">
        <v>169594</v>
      </c>
      <c r="G21" s="13">
        <v>274003</v>
      </c>
      <c r="H21" s="13">
        <v>104858</v>
      </c>
      <c r="I21" s="13">
        <v>27869</v>
      </c>
      <c r="J21" s="13">
        <v>57199</v>
      </c>
      <c r="K21" s="11">
        <f t="shared" si="4"/>
        <v>1173025</v>
      </c>
      <c r="L21" s="55"/>
    </row>
    <row r="22" spans="1:12" ht="17.25" customHeight="1">
      <c r="A22" s="12" t="s">
        <v>25</v>
      </c>
      <c r="B22" s="13">
        <v>79122</v>
      </c>
      <c r="C22" s="13">
        <v>83232</v>
      </c>
      <c r="D22" s="13">
        <v>88881</v>
      </c>
      <c r="E22" s="13">
        <v>63466</v>
      </c>
      <c r="F22" s="13">
        <v>103797</v>
      </c>
      <c r="G22" s="13">
        <v>198232</v>
      </c>
      <c r="H22" s="13">
        <v>61989</v>
      </c>
      <c r="I22" s="13">
        <v>13352</v>
      </c>
      <c r="J22" s="13">
        <v>32371</v>
      </c>
      <c r="K22" s="11">
        <f t="shared" si="4"/>
        <v>724442</v>
      </c>
      <c r="L22" s="55"/>
    </row>
    <row r="23" spans="1:12" ht="17.25" customHeight="1">
      <c r="A23" s="12" t="s">
        <v>26</v>
      </c>
      <c r="B23" s="13">
        <v>10962</v>
      </c>
      <c r="C23" s="13">
        <v>13948</v>
      </c>
      <c r="D23" s="13">
        <v>14856</v>
      </c>
      <c r="E23" s="13">
        <v>8341</v>
      </c>
      <c r="F23" s="13">
        <v>13577</v>
      </c>
      <c r="G23" s="13">
        <v>20243</v>
      </c>
      <c r="H23" s="13">
        <v>9019</v>
      </c>
      <c r="I23" s="13">
        <v>2571</v>
      </c>
      <c r="J23" s="13">
        <v>5564</v>
      </c>
      <c r="K23" s="11">
        <f t="shared" si="4"/>
        <v>99081</v>
      </c>
    </row>
    <row r="24" spans="1:12" ht="17.25" customHeight="1">
      <c r="A24" s="16" t="s">
        <v>27</v>
      </c>
      <c r="B24" s="13">
        <v>41940</v>
      </c>
      <c r="C24" s="13">
        <v>67651</v>
      </c>
      <c r="D24" s="13">
        <v>78725</v>
      </c>
      <c r="E24" s="13">
        <v>49791</v>
      </c>
      <c r="F24" s="13">
        <v>61175</v>
      </c>
      <c r="G24" s="13">
        <v>66876</v>
      </c>
      <c r="H24" s="13">
        <v>34121</v>
      </c>
      <c r="I24" s="13">
        <v>14944</v>
      </c>
      <c r="J24" s="13">
        <v>33959</v>
      </c>
      <c r="K24" s="11">
        <f t="shared" si="4"/>
        <v>449182</v>
      </c>
    </row>
    <row r="25" spans="1:12" ht="17.25" customHeight="1">
      <c r="A25" s="12" t="s">
        <v>28</v>
      </c>
      <c r="B25" s="13">
        <v>26842</v>
      </c>
      <c r="C25" s="13">
        <v>43297</v>
      </c>
      <c r="D25" s="13">
        <v>50384</v>
      </c>
      <c r="E25" s="13">
        <v>31866</v>
      </c>
      <c r="F25" s="13">
        <v>39152</v>
      </c>
      <c r="G25" s="13">
        <v>42801</v>
      </c>
      <c r="H25" s="13">
        <v>21837</v>
      </c>
      <c r="I25" s="13">
        <v>9564</v>
      </c>
      <c r="J25" s="13">
        <v>21734</v>
      </c>
      <c r="K25" s="11">
        <f t="shared" si="4"/>
        <v>287477</v>
      </c>
      <c r="L25" s="55"/>
    </row>
    <row r="26" spans="1:12" ht="17.25" customHeight="1">
      <c r="A26" s="12" t="s">
        <v>29</v>
      </c>
      <c r="B26" s="13">
        <v>15098</v>
      </c>
      <c r="C26" s="13">
        <v>24354</v>
      </c>
      <c r="D26" s="13">
        <v>28341</v>
      </c>
      <c r="E26" s="13">
        <v>17925</v>
      </c>
      <c r="F26" s="13">
        <v>22023</v>
      </c>
      <c r="G26" s="13">
        <v>24075</v>
      </c>
      <c r="H26" s="13">
        <v>12284</v>
      </c>
      <c r="I26" s="13">
        <v>5380</v>
      </c>
      <c r="J26" s="13">
        <v>12225</v>
      </c>
      <c r="K26" s="11">
        <f t="shared" si="4"/>
        <v>161705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7727</v>
      </c>
      <c r="I27" s="11">
        <v>0</v>
      </c>
      <c r="J27" s="11">
        <v>0</v>
      </c>
      <c r="K27" s="11">
        <f t="shared" si="4"/>
        <v>7727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10592.48</v>
      </c>
      <c r="I35" s="20">
        <v>0</v>
      </c>
      <c r="J35" s="20">
        <v>0</v>
      </c>
      <c r="K35" s="24">
        <f>SUM(B35:J35)</f>
        <v>10592.48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1396818.9200000002</v>
      </c>
      <c r="C47" s="23">
        <f t="shared" ref="C47:H47" si="9">+C48+C56</f>
        <v>2123399.3199999998</v>
      </c>
      <c r="D47" s="23">
        <f t="shared" si="9"/>
        <v>2392919.54</v>
      </c>
      <c r="E47" s="23">
        <f t="shared" si="9"/>
        <v>1416624.44</v>
      </c>
      <c r="F47" s="23">
        <f t="shared" si="9"/>
        <v>1938927.14</v>
      </c>
      <c r="G47" s="23">
        <f t="shared" si="9"/>
        <v>2568133.71</v>
      </c>
      <c r="H47" s="23">
        <f t="shared" si="9"/>
        <v>1399308.4400000002</v>
      </c>
      <c r="I47" s="23">
        <f>+I48+I56</f>
        <v>545371.88</v>
      </c>
      <c r="J47" s="23">
        <f>+J48+J56</f>
        <v>749636.77</v>
      </c>
      <c r="K47" s="23">
        <f>SUM(B47:J47)</f>
        <v>14531140.16</v>
      </c>
    </row>
    <row r="48" spans="1:11" ht="17.25" customHeight="1">
      <c r="A48" s="16" t="s">
        <v>48</v>
      </c>
      <c r="B48" s="24">
        <f>SUM(B49:B55)</f>
        <v>1381808.59</v>
      </c>
      <c r="C48" s="24">
        <f t="shared" ref="C48:H48" si="10">SUM(C49:C55)</f>
        <v>2103391.4299999997</v>
      </c>
      <c r="D48" s="24">
        <f t="shared" si="10"/>
        <v>2372656.63</v>
      </c>
      <c r="E48" s="24">
        <f t="shared" si="10"/>
        <v>1397737.92</v>
      </c>
      <c r="F48" s="24">
        <f t="shared" si="10"/>
        <v>1920518.44</v>
      </c>
      <c r="G48" s="24">
        <f t="shared" si="10"/>
        <v>2543192.75</v>
      </c>
      <c r="H48" s="24">
        <f t="shared" si="10"/>
        <v>1383858.58</v>
      </c>
      <c r="I48" s="24">
        <f>SUM(I49:I55)</f>
        <v>545371.88</v>
      </c>
      <c r="J48" s="24">
        <f>SUM(J49:J55)</f>
        <v>738049.86</v>
      </c>
      <c r="K48" s="24">
        <f t="shared" ref="K48:K56" si="11">SUM(B48:J48)</f>
        <v>14386586.08</v>
      </c>
    </row>
    <row r="49" spans="1:11" ht="17.25" customHeight="1">
      <c r="A49" s="36" t="s">
        <v>49</v>
      </c>
      <c r="B49" s="24">
        <f t="shared" ref="B49:H49" si="12">ROUND(B30*B7,2)</f>
        <v>1381808.59</v>
      </c>
      <c r="C49" s="24">
        <f t="shared" si="12"/>
        <v>2098726.63</v>
      </c>
      <c r="D49" s="24">
        <f t="shared" si="12"/>
        <v>2372656.63</v>
      </c>
      <c r="E49" s="24">
        <f t="shared" si="12"/>
        <v>1397737.92</v>
      </c>
      <c r="F49" s="24">
        <f t="shared" si="12"/>
        <v>1920518.44</v>
      </c>
      <c r="G49" s="24">
        <f t="shared" si="12"/>
        <v>2543192.75</v>
      </c>
      <c r="H49" s="24">
        <f t="shared" si="12"/>
        <v>1373266.1</v>
      </c>
      <c r="I49" s="24">
        <f>ROUND(I30*I7,2)</f>
        <v>545371.88</v>
      </c>
      <c r="J49" s="24">
        <f>ROUND(J30*J7,2)</f>
        <v>738049.86</v>
      </c>
      <c r="K49" s="24">
        <f t="shared" si="11"/>
        <v>14371328.799999999</v>
      </c>
    </row>
    <row r="50" spans="1:11" ht="17.25" customHeight="1">
      <c r="A50" s="36" t="s">
        <v>50</v>
      </c>
      <c r="B50" s="20">
        <v>0</v>
      </c>
      <c r="C50" s="24">
        <f>ROUND(C31*C7,2)</f>
        <v>4664.8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4664.8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10592.48</v>
      </c>
      <c r="I53" s="33">
        <f>+I35</f>
        <v>0</v>
      </c>
      <c r="J53" s="33">
        <f>+J35</f>
        <v>0</v>
      </c>
      <c r="K53" s="24">
        <f t="shared" si="11"/>
        <v>10592.48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144554.07999999999</v>
      </c>
    </row>
    <row r="57" spans="1:11" ht="17.25" customHeight="1">
      <c r="A57" s="16"/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38"/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-389847.22</v>
      </c>
      <c r="C60" s="37">
        <f t="shared" si="13"/>
        <v>-284130.99</v>
      </c>
      <c r="D60" s="37">
        <f t="shared" si="13"/>
        <v>-334120.41000000003</v>
      </c>
      <c r="E60" s="37">
        <f t="shared" si="13"/>
        <v>-468799.21</v>
      </c>
      <c r="F60" s="37">
        <f t="shared" si="13"/>
        <v>-496178.36</v>
      </c>
      <c r="G60" s="37">
        <f t="shared" si="13"/>
        <v>-473235.94</v>
      </c>
      <c r="H60" s="37">
        <f t="shared" si="13"/>
        <v>-210386.6</v>
      </c>
      <c r="I60" s="37">
        <f t="shared" si="13"/>
        <v>-93679.4</v>
      </c>
      <c r="J60" s="37">
        <f t="shared" si="13"/>
        <v>-85340.209999999992</v>
      </c>
      <c r="K60" s="37">
        <f>SUM(B60:J60)</f>
        <v>-2835718.34</v>
      </c>
    </row>
    <row r="61" spans="1:11" ht="18.75" customHeight="1">
      <c r="A61" s="16" t="s">
        <v>83</v>
      </c>
      <c r="B61" s="37">
        <f t="shared" ref="B61:J61" si="14">B62+B63+B64+B65+B66+B67</f>
        <v>-373547.70999999996</v>
      </c>
      <c r="C61" s="37">
        <f t="shared" si="14"/>
        <v>-229980.9</v>
      </c>
      <c r="D61" s="37">
        <f t="shared" si="14"/>
        <v>-260744.27000000002</v>
      </c>
      <c r="E61" s="37">
        <f t="shared" si="14"/>
        <v>-399806.03</v>
      </c>
      <c r="F61" s="37">
        <f t="shared" si="14"/>
        <v>-422360</v>
      </c>
      <c r="G61" s="37">
        <f t="shared" si="14"/>
        <v>-394387.24</v>
      </c>
      <c r="H61" s="37">
        <f t="shared" si="14"/>
        <v>-195255</v>
      </c>
      <c r="I61" s="37">
        <f t="shared" si="14"/>
        <v>-37287</v>
      </c>
      <c r="J61" s="37">
        <f t="shared" si="14"/>
        <v>-60327</v>
      </c>
      <c r="K61" s="37">
        <f t="shared" ref="K61:K92" si="15">SUM(B61:J61)</f>
        <v>-2373695.1500000004</v>
      </c>
    </row>
    <row r="62" spans="1:11" ht="18.75" customHeight="1">
      <c r="A62" s="12" t="s">
        <v>84</v>
      </c>
      <c r="B62" s="37">
        <f>-ROUND(B9*$D$3,2)</f>
        <v>-160737</v>
      </c>
      <c r="C62" s="37">
        <f t="shared" ref="C62:J62" si="16">-ROUND(C9*$D$3,2)</f>
        <v>-220587</v>
      </c>
      <c r="D62" s="37">
        <f t="shared" si="16"/>
        <v>-187776</v>
      </c>
      <c r="E62" s="37">
        <f t="shared" si="16"/>
        <v>-144222</v>
      </c>
      <c r="F62" s="37">
        <f t="shared" si="16"/>
        <v>-172311</v>
      </c>
      <c r="G62" s="37">
        <f t="shared" si="16"/>
        <v>-200514</v>
      </c>
      <c r="H62" s="37">
        <f t="shared" si="16"/>
        <v>-195255</v>
      </c>
      <c r="I62" s="37">
        <f t="shared" si="16"/>
        <v>-37287</v>
      </c>
      <c r="J62" s="37">
        <f t="shared" si="16"/>
        <v>-60327</v>
      </c>
      <c r="K62" s="37">
        <f t="shared" si="15"/>
        <v>-1379016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-212810.71</v>
      </c>
      <c r="C66" s="49">
        <v>-9393.9</v>
      </c>
      <c r="D66" s="49">
        <v>-72968.27</v>
      </c>
      <c r="E66" s="49">
        <v>-255584.03</v>
      </c>
      <c r="F66" s="49">
        <v>-250049</v>
      </c>
      <c r="G66" s="49">
        <v>-193873.24</v>
      </c>
      <c r="H66" s="20">
        <v>0</v>
      </c>
      <c r="I66" s="20">
        <v>0</v>
      </c>
      <c r="J66" s="20">
        <v>0</v>
      </c>
      <c r="K66" s="37">
        <f t="shared" si="15"/>
        <v>-994679.15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-16299.51</v>
      </c>
      <c r="C68" s="37">
        <f t="shared" si="17"/>
        <v>-54150.09</v>
      </c>
      <c r="D68" s="37">
        <f t="shared" si="17"/>
        <v>-73376.14</v>
      </c>
      <c r="E68" s="37">
        <f t="shared" si="17"/>
        <v>-68993.179999999993</v>
      </c>
      <c r="F68" s="37">
        <f t="shared" si="17"/>
        <v>-73818.36</v>
      </c>
      <c r="G68" s="37">
        <f t="shared" si="17"/>
        <v>-78848.7</v>
      </c>
      <c r="H68" s="37">
        <f t="shared" si="17"/>
        <v>-15131.6</v>
      </c>
      <c r="I68" s="37">
        <f t="shared" si="17"/>
        <v>-56392.4</v>
      </c>
      <c r="J68" s="37">
        <f t="shared" si="17"/>
        <v>-25013.21</v>
      </c>
      <c r="K68" s="37">
        <f t="shared" si="15"/>
        <v>-462023.19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37">
        <v>-1485</v>
      </c>
      <c r="C76" s="37">
        <v>-32448</v>
      </c>
      <c r="D76" s="37">
        <v>-51840</v>
      </c>
      <c r="E76" s="37">
        <v>-41495</v>
      </c>
      <c r="F76" s="37">
        <v>-53805</v>
      </c>
      <c r="G76" s="37">
        <v>-48970</v>
      </c>
      <c r="H76" s="37">
        <v>-513</v>
      </c>
      <c r="I76" s="37">
        <v>-12400</v>
      </c>
      <c r="J76" s="20">
        <v>0</v>
      </c>
      <c r="K76" s="50">
        <f t="shared" si="15"/>
        <v>-242956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-11757.98</v>
      </c>
      <c r="F92" s="20">
        <v>0</v>
      </c>
      <c r="G92" s="20">
        <v>0</v>
      </c>
      <c r="H92" s="20">
        <v>0</v>
      </c>
      <c r="I92" s="50">
        <v>-6871.69</v>
      </c>
      <c r="J92" s="50">
        <v>-13418.5</v>
      </c>
      <c r="K92" s="50">
        <f t="shared" si="15"/>
        <v>-32048.17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1006971.7000000001</v>
      </c>
      <c r="C96" s="25">
        <f t="shared" si="19"/>
        <v>1839268.3299999996</v>
      </c>
      <c r="D96" s="25">
        <f t="shared" si="19"/>
        <v>2058799.13</v>
      </c>
      <c r="E96" s="25">
        <f t="shared" si="19"/>
        <v>947825.23</v>
      </c>
      <c r="F96" s="25">
        <f t="shared" si="19"/>
        <v>1442748.7799999998</v>
      </c>
      <c r="G96" s="25">
        <f t="shared" si="19"/>
        <v>2094897.7699999998</v>
      </c>
      <c r="H96" s="25">
        <f t="shared" si="19"/>
        <v>1188921.8400000001</v>
      </c>
      <c r="I96" s="25">
        <f>+I97+I98</f>
        <v>451692.48</v>
      </c>
      <c r="J96" s="25">
        <f>+J97+J98</f>
        <v>664296.56000000006</v>
      </c>
      <c r="K96" s="50">
        <f t="shared" si="18"/>
        <v>11695421.82</v>
      </c>
      <c r="L96" s="57"/>
    </row>
    <row r="97" spans="1:13" ht="18.75" customHeight="1">
      <c r="A97" s="16" t="s">
        <v>91</v>
      </c>
      <c r="B97" s="25">
        <f t="shared" ref="B97:J97" si="20">+B48+B61+B68+B93</f>
        <v>991961.37000000011</v>
      </c>
      <c r="C97" s="25">
        <f t="shared" si="20"/>
        <v>1819260.4399999997</v>
      </c>
      <c r="D97" s="25">
        <f t="shared" si="20"/>
        <v>2038536.22</v>
      </c>
      <c r="E97" s="25">
        <f t="shared" si="20"/>
        <v>928938.71</v>
      </c>
      <c r="F97" s="25">
        <f t="shared" si="20"/>
        <v>1424340.0799999998</v>
      </c>
      <c r="G97" s="25">
        <f t="shared" si="20"/>
        <v>2069956.8099999998</v>
      </c>
      <c r="H97" s="25">
        <f t="shared" si="20"/>
        <v>1173471.98</v>
      </c>
      <c r="I97" s="25">
        <f t="shared" si="20"/>
        <v>451692.48</v>
      </c>
      <c r="J97" s="25">
        <f t="shared" si="20"/>
        <v>652709.65</v>
      </c>
      <c r="K97" s="50">
        <f t="shared" si="18"/>
        <v>11550867.74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144554.07999999999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  <c r="M99" s="63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11695421.810000004</v>
      </c>
    </row>
    <row r="105" spans="1:13" ht="18.75" customHeight="1">
      <c r="A105" s="27" t="s">
        <v>79</v>
      </c>
      <c r="B105" s="28">
        <v>119318.52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119318.52</v>
      </c>
    </row>
    <row r="106" spans="1:13" ht="18.75" customHeight="1">
      <c r="A106" s="27" t="s">
        <v>80</v>
      </c>
      <c r="B106" s="28">
        <v>887653.18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887653.18</v>
      </c>
    </row>
    <row r="107" spans="1:13" ht="18.75" customHeight="1">
      <c r="A107" s="27" t="s">
        <v>81</v>
      </c>
      <c r="B107" s="42">
        <v>0</v>
      </c>
      <c r="C107" s="28">
        <f>+C96</f>
        <v>1839268.3299999996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1839268.3299999996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2058799.13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2058799.13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947825.23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947825.23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196035.95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196035.95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270796.79999999999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270796.79999999999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424250.98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424250.98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551665.04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551665.04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600465.43000000005</v>
      </c>
      <c r="H114" s="42">
        <v>0</v>
      </c>
      <c r="I114" s="42">
        <v>0</v>
      </c>
      <c r="J114" s="42">
        <v>0</v>
      </c>
      <c r="K114" s="43">
        <f t="shared" si="22"/>
        <v>600465.43000000005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49173.82</v>
      </c>
      <c r="H115" s="42">
        <v>0</v>
      </c>
      <c r="I115" s="42">
        <v>0</v>
      </c>
      <c r="J115" s="42">
        <v>0</v>
      </c>
      <c r="K115" s="43">
        <f t="shared" si="22"/>
        <v>49173.82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328650.81</v>
      </c>
      <c r="H116" s="42">
        <v>0</v>
      </c>
      <c r="I116" s="42">
        <v>0</v>
      </c>
      <c r="J116" s="42">
        <v>0</v>
      </c>
      <c r="K116" s="43">
        <f t="shared" si="22"/>
        <v>328650.81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302691.40999999997</v>
      </c>
      <c r="H117" s="42">
        <v>0</v>
      </c>
      <c r="I117" s="42">
        <v>0</v>
      </c>
      <c r="J117" s="42">
        <v>0</v>
      </c>
      <c r="K117" s="43">
        <f t="shared" si="22"/>
        <v>302691.40999999997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813916.3</v>
      </c>
      <c r="H118" s="42">
        <v>0</v>
      </c>
      <c r="I118" s="42">
        <v>0</v>
      </c>
      <c r="J118" s="42">
        <v>0</v>
      </c>
      <c r="K118" s="43">
        <f t="shared" si="22"/>
        <v>813916.3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435852.71</v>
      </c>
      <c r="I119" s="42">
        <v>0</v>
      </c>
      <c r="J119" s="42">
        <v>0</v>
      </c>
      <c r="K119" s="43">
        <f t="shared" si="22"/>
        <v>435852.71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753069.13</v>
      </c>
      <c r="I120" s="42">
        <v>0</v>
      </c>
      <c r="J120" s="42">
        <v>0</v>
      </c>
      <c r="K120" s="43">
        <f t="shared" si="22"/>
        <v>753069.13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451692.48</v>
      </c>
      <c r="J121" s="42">
        <v>0</v>
      </c>
      <c r="K121" s="43">
        <f t="shared" si="22"/>
        <v>451692.48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664296.56000000006</v>
      </c>
      <c r="K122" s="46">
        <f t="shared" si="22"/>
        <v>664296.56000000006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46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2014-02-24T17:44:37Z</cp:lastPrinted>
  <dcterms:created xsi:type="dcterms:W3CDTF">2012-11-28T17:54:39Z</dcterms:created>
  <dcterms:modified xsi:type="dcterms:W3CDTF">2014-02-24T17:45:27Z</dcterms:modified>
</cp:coreProperties>
</file>