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76" i="8"/>
  <c r="B9" l="1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K17"/>
  <c r="K18"/>
  <c r="J16"/>
  <c r="K16" s="1"/>
  <c r="K19"/>
  <c r="B20"/>
  <c r="C20"/>
  <c r="D20"/>
  <c r="E20"/>
  <c r="F20"/>
  <c r="G20"/>
  <c r="H20"/>
  <c r="I20"/>
  <c r="J20"/>
  <c r="K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B62"/>
  <c r="B61" s="1"/>
  <c r="C62"/>
  <c r="C61" s="1"/>
  <c r="D62"/>
  <c r="D61" s="1"/>
  <c r="E62"/>
  <c r="E61" s="1"/>
  <c r="F62"/>
  <c r="F61" s="1"/>
  <c r="G62"/>
  <c r="G61" s="1"/>
  <c r="H62"/>
  <c r="K62" s="1"/>
  <c r="I62"/>
  <c r="I61" s="1"/>
  <c r="J62"/>
  <c r="J61" s="1"/>
  <c r="K63"/>
  <c r="K66"/>
  <c r="B68"/>
  <c r="C68"/>
  <c r="D68"/>
  <c r="E68"/>
  <c r="F68"/>
  <c r="G68"/>
  <c r="H68"/>
  <c r="I68"/>
  <c r="J68"/>
  <c r="K69"/>
  <c r="K70"/>
  <c r="K71"/>
  <c r="K72"/>
  <c r="K73"/>
  <c r="K74"/>
  <c r="K77"/>
  <c r="K78"/>
  <c r="K79"/>
  <c r="K80"/>
  <c r="K81"/>
  <c r="K82"/>
  <c r="K83"/>
  <c r="K84"/>
  <c r="K85"/>
  <c r="K86"/>
  <c r="K87"/>
  <c r="K88"/>
  <c r="K89"/>
  <c r="K90"/>
  <c r="K92"/>
  <c r="K94"/>
  <c r="K95"/>
  <c r="B98"/>
  <c r="C98"/>
  <c r="D98"/>
  <c r="E98"/>
  <c r="F98"/>
  <c r="G98"/>
  <c r="H98"/>
  <c r="I98"/>
  <c r="J98"/>
  <c r="K98" s="1"/>
  <c r="K99"/>
  <c r="K105"/>
  <c r="K106"/>
  <c r="K110"/>
  <c r="K111"/>
  <c r="K112"/>
  <c r="K113"/>
  <c r="K114"/>
  <c r="K115"/>
  <c r="K116"/>
  <c r="K117"/>
  <c r="K118"/>
  <c r="K119"/>
  <c r="K120"/>
  <c r="K121"/>
  <c r="K122"/>
  <c r="D60" l="1"/>
  <c r="G60"/>
  <c r="C60"/>
  <c r="J60"/>
  <c r="I60"/>
  <c r="F60"/>
  <c r="E60"/>
  <c r="K68"/>
  <c r="J8"/>
  <c r="J7" s="1"/>
  <c r="J49" s="1"/>
  <c r="J48" s="1"/>
  <c r="J97" s="1"/>
  <c r="J96" s="1"/>
  <c r="J123" s="1"/>
  <c r="B60"/>
  <c r="H47"/>
  <c r="F47"/>
  <c r="F97"/>
  <c r="F96" s="1"/>
  <c r="D47"/>
  <c r="D97"/>
  <c r="D96" s="1"/>
  <c r="D108" s="1"/>
  <c r="K108" s="1"/>
  <c r="B7"/>
  <c r="B49" s="1"/>
  <c r="I97"/>
  <c r="I96" s="1"/>
  <c r="I47"/>
  <c r="G97"/>
  <c r="G96" s="1"/>
  <c r="G47"/>
  <c r="E97"/>
  <c r="E96" s="1"/>
  <c r="E109" s="1"/>
  <c r="K109" s="1"/>
  <c r="E47"/>
  <c r="C50"/>
  <c r="K50" s="1"/>
  <c r="C49"/>
  <c r="C48" s="1"/>
  <c r="H61"/>
  <c r="H60" s="1"/>
  <c r="J47" l="1"/>
  <c r="K8"/>
  <c r="K7" s="1"/>
  <c r="C97"/>
  <c r="C96" s="1"/>
  <c r="C107" s="1"/>
  <c r="K107" s="1"/>
  <c r="K104" s="1"/>
  <c r="C47"/>
  <c r="K61"/>
  <c r="B48"/>
  <c r="K49"/>
  <c r="H97"/>
  <c r="H96" s="1"/>
  <c r="K60"/>
  <c r="B47" l="1"/>
  <c r="K47" s="1"/>
  <c r="K48"/>
  <c r="B97"/>
  <c r="K97" l="1"/>
  <c r="B96"/>
  <c r="K96" s="1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<sst xmlns="http://schemas.openxmlformats.org/spreadsheetml/2006/main" count="127" uniqueCount="127">
  <si>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</si>
  <si>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</si>
  <si>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</si>
  <si>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</si>
  <si>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</si>
  <si>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</si>
  <si>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</si>
  <si>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</si>
  <si>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</si>
  <si>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</si>
  <si>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</si>
  <si>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</si>
  <si>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</si>
  <si>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</si>
  <si>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</si>
  <si>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</si>
  <si>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</si>
  <si>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</si>
  <si>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</si>
  <si>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</si>
  <si>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</si>
  <si>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</si>
  <si>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</si>
  <si>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</si>
  <si>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</si>
  <si>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</si>
  <si>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</si>
  <si>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</si>
  <si>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</si>
  <si>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</si>
  <si>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</si>
  <si>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</si>
  <si>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</si>
  <si>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</si>
  <si>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</si>
  <si>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</si>
  <si>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</si>
  <si>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</si>
  <si>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</si>
  <si>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</si>
  <si>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</si>
  <si>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</si>
  <si>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</si>
  <si>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</si>
  <si>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</si>
  <si>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</si>
  <si>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</si>
  <si>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</si>
  <si>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</si>
  <si>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</si>
  <si>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</si>
  <si>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</si>
  <si>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</si>
  <si>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</si>
  <si>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</si>
  <si>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</si>
  <si>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</si>
  <si>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</si>
  <si>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</si>
  <si>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</si>
  <si>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</si>
  <si>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</si>
  <si>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</si>
  <si>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</si>
  <si>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</si>
  <si>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</si>
  <si>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</si>
  <si>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</si>
  <si>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</si>
  <si>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</si>
  <si>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</si>
  <si>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</si>
  <si>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</si>
  <si>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</si>
  <si>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</si>
  <si>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</si>
  <si>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</si>
  <si>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</si>
  <si>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</si>
  <si>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</si>
  <si>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</si>
  <si>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</si>
  <si>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</si>
  <si>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</si>
  <si>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</si>
  <si>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</si>
  <si>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</si>
  <si>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</si>
  <si>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</si>
  <si>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</si>
  <si>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</si>
  <si>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</si>
  <si>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</si>
  <si>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</si>
  <si>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</si>
  <si>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</si>
  <si>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</si>
  <si>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</si>
  <si>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</si>
  <si>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</si>
  <si>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</si>
  <si>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</si>
  <si>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</si>
  <si>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</si>
  <si>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</si>
  <si>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</si>
  <si>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</si>
  <si>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</si>
  <si>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</si>
  <si>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</si>
  <si>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</si>
  <si>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</si>
  <si>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</si>
  <si>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</si>
  <si>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</si>
  <si>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</si>
  <si>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</si>
  <si>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</si>
  <si>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</si>
  <si>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</si>
  <si>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</si>
  <si>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</si>
  <si>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</si>
  <si>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</si>
  <si>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</si>
  <si>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</si>
  <si>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18/02/14 - VENCIMENTO 25/02/14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</si>
</sst>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3" ht="21">
      <c r="A2" s="65" t="s">
        <v>126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6" t="s">
        <v>15</v>
      </c>
      <c r="B4" s="68" t="s">
        <v>118</v>
      </c>
      <c r="C4" s="69"/>
      <c r="D4" s="69"/>
      <c r="E4" s="69"/>
      <c r="F4" s="69"/>
      <c r="G4" s="69"/>
      <c r="H4" s="69"/>
      <c r="I4" s="69"/>
      <c r="J4" s="70"/>
      <c r="K4" s="67" t="s">
        <v>16</v>
      </c>
    </row>
    <row r="5" spans="1:13" ht="38.25">
      <c r="A5" s="66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1" t="s">
        <v>117</v>
      </c>
      <c r="J5" s="71" t="s">
        <v>116</v>
      </c>
      <c r="K5" s="66"/>
    </row>
    <row r="6" spans="1:13" ht="18.75" customHeight="1">
      <c r="A6" s="6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2"/>
      <c r="J6" s="72"/>
      <c r="K6" s="66"/>
    </row>
    <row r="7" spans="1:13" ht="17.25" customHeight="1">
      <c r="A7" s="8" t="s">
        <v>30</v>
      </c>
      <c r="B7" s="9">
        <f t="shared" ref="B7:K7" si="0">+B8+B20+B24+B27</f>
        <v>608485</v>
      </c>
      <c r="C7" s="9">
        <f t="shared" si="0"/>
        <v>812075</v>
      </c>
      <c r="D7" s="9">
        <f t="shared" si="0"/>
        <v>806313</v>
      </c>
      <c r="E7" s="9">
        <f t="shared" si="0"/>
        <v>563604</v>
      </c>
      <c r="F7" s="9">
        <f t="shared" si="0"/>
        <v>797690</v>
      </c>
      <c r="G7" s="9">
        <f t="shared" si="0"/>
        <v>1227943</v>
      </c>
      <c r="H7" s="9">
        <f t="shared" si="0"/>
        <v>578266</v>
      </c>
      <c r="I7" s="9">
        <f t="shared" si="0"/>
        <v>129373</v>
      </c>
      <c r="J7" s="9">
        <f t="shared" si="0"/>
        <v>295279</v>
      </c>
      <c r="K7" s="9">
        <f t="shared" si="0"/>
        <v>5819028</v>
      </c>
      <c r="L7" s="55"/>
    </row>
    <row r="8" spans="1:13" ht="17.25" customHeight="1">
      <c r="A8" s="10" t="s">
        <v>125</v>
      </c>
      <c r="B8" s="11">
        <f>B9+B12+B16</f>
        <v>361584</v>
      </c>
      <c r="C8" s="11">
        <f t="shared" ref="C8:J8" si="1">C9+C12+C16</f>
        <v>494291</v>
      </c>
      <c r="D8" s="11">
        <f t="shared" si="1"/>
        <v>459502</v>
      </c>
      <c r="E8" s="11">
        <f t="shared" si="1"/>
        <v>334683</v>
      </c>
      <c r="F8" s="11">
        <f t="shared" si="1"/>
        <v>449547</v>
      </c>
      <c r="G8" s="11">
        <f t="shared" si="1"/>
        <v>668589</v>
      </c>
      <c r="H8" s="11">
        <f t="shared" si="1"/>
        <v>360552</v>
      </c>
      <c r="I8" s="11">
        <f t="shared" si="1"/>
        <v>70637</v>
      </c>
      <c r="J8" s="11">
        <f t="shared" si="1"/>
        <v>166186</v>
      </c>
      <c r="K8" s="11">
        <f>SUM(B8:J8)</f>
        <v>3365571</v>
      </c>
    </row>
    <row r="9" spans="1:13" ht="17.25" customHeight="1">
      <c r="A9" s="15" t="s">
        <v>17</v>
      </c>
      <c r="B9" s="13">
        <f>+B10+B11</f>
        <v>53579</v>
      </c>
      <c r="C9" s="13">
        <f t="shared" ref="C9:J9" si="2">+C10+C11</f>
        <v>73529</v>
      </c>
      <c r="D9" s="13">
        <f t="shared" si="2"/>
        <v>62592</v>
      </c>
      <c r="E9" s="13">
        <f t="shared" si="2"/>
        <v>48074</v>
      </c>
      <c r="F9" s="13">
        <f t="shared" si="2"/>
        <v>57437</v>
      </c>
      <c r="G9" s="13">
        <f t="shared" si="2"/>
        <v>66838</v>
      </c>
      <c r="H9" s="13">
        <f t="shared" si="2"/>
        <v>65085</v>
      </c>
      <c r="I9" s="13">
        <f t="shared" si="2"/>
        <v>12429</v>
      </c>
      <c r="J9" s="13">
        <f t="shared" si="2"/>
        <v>20109</v>
      </c>
      <c r="K9" s="11">
        <f>SUM(B9:J9)</f>
        <v>459672</v>
      </c>
    </row>
    <row r="10" spans="1:13" ht="17.25" customHeight="1">
      <c r="A10" s="31" t="s">
        <v>18</v>
      </c>
      <c r="B10" s="13">
        <v>53579</v>
      </c>
      <c r="C10" s="13">
        <v>73529</v>
      </c>
      <c r="D10" s="13">
        <v>62592</v>
      </c>
      <c r="E10" s="13">
        <v>48074</v>
      </c>
      <c r="F10" s="13">
        <v>57437</v>
      </c>
      <c r="G10" s="13">
        <v>66838</v>
      </c>
      <c r="H10" s="13">
        <v>65085</v>
      </c>
      <c r="I10" s="13">
        <v>12429</v>
      </c>
      <c r="J10" s="13">
        <v>20109</v>
      </c>
      <c r="K10" s="11">
        <f>SUM(B10:J10)</f>
        <v>459672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305303</v>
      </c>
      <c r="C12" s="17">
        <f t="shared" si="3"/>
        <v>416676</v>
      </c>
      <c r="D12" s="17">
        <f t="shared" si="3"/>
        <v>393445</v>
      </c>
      <c r="E12" s="17">
        <f t="shared" si="3"/>
        <v>283988</v>
      </c>
      <c r="F12" s="17">
        <f t="shared" si="3"/>
        <v>388421</v>
      </c>
      <c r="G12" s="17">
        <f t="shared" si="3"/>
        <v>596023</v>
      </c>
      <c r="H12" s="17">
        <f t="shared" si="3"/>
        <v>292542</v>
      </c>
      <c r="I12" s="17">
        <f t="shared" si="3"/>
        <v>57477</v>
      </c>
      <c r="J12" s="17">
        <f t="shared" si="3"/>
        <v>144792</v>
      </c>
      <c r="K12" s="11">
        <f t="shared" ref="K12:K27" si="4">SUM(B12:J12)</f>
        <v>2878667</v>
      </c>
    </row>
    <row r="13" spans="1:13" ht="17.25" customHeight="1">
      <c r="A13" s="14" t="s">
        <v>20</v>
      </c>
      <c r="B13" s="13">
        <v>149774</v>
      </c>
      <c r="C13" s="13">
        <v>217392</v>
      </c>
      <c r="D13" s="13">
        <v>210949</v>
      </c>
      <c r="E13" s="13">
        <v>147866</v>
      </c>
      <c r="F13" s="13">
        <v>201682</v>
      </c>
      <c r="G13" s="13">
        <v>296206</v>
      </c>
      <c r="H13" s="13">
        <v>142207</v>
      </c>
      <c r="I13" s="13">
        <v>32608</v>
      </c>
      <c r="J13" s="13">
        <v>77341</v>
      </c>
      <c r="K13" s="11">
        <f t="shared" si="4"/>
        <v>1476025</v>
      </c>
      <c r="L13" s="55"/>
      <c r="M13" s="56"/>
    </row>
    <row r="14" spans="1:13" ht="17.25" customHeight="1">
      <c r="A14" s="14" t="s">
        <v>21</v>
      </c>
      <c r="B14" s="13">
        <v>135139</v>
      </c>
      <c r="C14" s="13">
        <v>168214</v>
      </c>
      <c r="D14" s="13">
        <v>154812</v>
      </c>
      <c r="E14" s="13">
        <v>118455</v>
      </c>
      <c r="F14" s="13">
        <v>162491</v>
      </c>
      <c r="G14" s="13">
        <v>269029</v>
      </c>
      <c r="H14" s="13">
        <v>129734</v>
      </c>
      <c r="I14" s="13">
        <v>20315</v>
      </c>
      <c r="J14" s="13">
        <v>57363</v>
      </c>
      <c r="K14" s="11">
        <f t="shared" si="4"/>
        <v>1215552</v>
      </c>
      <c r="L14" s="55"/>
    </row>
    <row r="15" spans="1:13" ht="17.25" customHeight="1">
      <c r="A15" s="14" t="s">
        <v>22</v>
      </c>
      <c r="B15" s="13">
        <v>20390</v>
      </c>
      <c r="C15" s="13">
        <v>31070</v>
      </c>
      <c r="D15" s="13">
        <v>27684</v>
      </c>
      <c r="E15" s="13">
        <v>17667</v>
      </c>
      <c r="F15" s="13">
        <v>24248</v>
      </c>
      <c r="G15" s="13">
        <v>30788</v>
      </c>
      <c r="H15" s="13">
        <v>20601</v>
      </c>
      <c r="I15" s="13">
        <v>4554</v>
      </c>
      <c r="J15" s="13">
        <v>10088</v>
      </c>
      <c r="K15" s="11">
        <f t="shared" si="4"/>
        <v>187090</v>
      </c>
    </row>
    <row r="16" spans="1:13" ht="17.25" customHeight="1">
      <c r="A16" s="15" t="s">
        <v>121</v>
      </c>
      <c r="B16" s="13">
        <f>B17+B18+B19</f>
        <v>2702</v>
      </c>
      <c r="C16" s="13">
        <f t="shared" ref="C16:J16" si="5">C17+C18+C19</f>
        <v>4086</v>
      </c>
      <c r="D16" s="13">
        <f t="shared" si="5"/>
        <v>3465</v>
      </c>
      <c r="E16" s="13">
        <f t="shared" si="5"/>
        <v>2621</v>
      </c>
      <c r="F16" s="13">
        <f t="shared" si="5"/>
        <v>3689</v>
      </c>
      <c r="G16" s="13">
        <f t="shared" si="5"/>
        <v>5728</v>
      </c>
      <c r="H16" s="13">
        <f t="shared" si="5"/>
        <v>2925</v>
      </c>
      <c r="I16" s="13">
        <f t="shared" si="5"/>
        <v>731</v>
      </c>
      <c r="J16" s="13">
        <f t="shared" si="5"/>
        <v>1285</v>
      </c>
      <c r="K16" s="11">
        <f t="shared" si="4"/>
        <v>27232</v>
      </c>
    </row>
    <row r="17" spans="1:12" ht="17.25" customHeight="1">
      <c r="A17" s="14" t="s">
        <v>122</v>
      </c>
      <c r="B17" s="13">
        <v>2330</v>
      </c>
      <c r="C17" s="13">
        <v>3566</v>
      </c>
      <c r="D17" s="13">
        <v>3045</v>
      </c>
      <c r="E17" s="13">
        <v>2287</v>
      </c>
      <c r="F17" s="13">
        <v>3248</v>
      </c>
      <c r="G17" s="13">
        <v>5076</v>
      </c>
      <c r="H17" s="13">
        <v>2596</v>
      </c>
      <c r="I17" s="13">
        <v>648</v>
      </c>
      <c r="J17" s="13">
        <v>1137</v>
      </c>
      <c r="K17" s="11">
        <f t="shared" si="4"/>
        <v>23933</v>
      </c>
    </row>
    <row r="18" spans="1:12" ht="17.25" customHeight="1">
      <c r="A18" s="14" t="s">
        <v>123</v>
      </c>
      <c r="B18" s="13">
        <v>44</v>
      </c>
      <c r="C18" s="13">
        <v>84</v>
      </c>
      <c r="D18" s="13">
        <v>73</v>
      </c>
      <c r="E18" s="13">
        <v>69</v>
      </c>
      <c r="F18" s="13">
        <v>96</v>
      </c>
      <c r="G18" s="13">
        <v>154</v>
      </c>
      <c r="H18" s="13">
        <v>59</v>
      </c>
      <c r="I18" s="13">
        <v>15</v>
      </c>
      <c r="J18" s="13">
        <v>27</v>
      </c>
      <c r="K18" s="11">
        <f t="shared" si="4"/>
        <v>621</v>
      </c>
    </row>
    <row r="19" spans="1:12" ht="17.25" customHeight="1">
      <c r="A19" s="14" t="s">
        <v>124</v>
      </c>
      <c r="B19" s="13">
        <v>328</v>
      </c>
      <c r="C19" s="13">
        <v>436</v>
      </c>
      <c r="D19" s="13">
        <v>347</v>
      </c>
      <c r="E19" s="13">
        <v>265</v>
      </c>
      <c r="F19" s="13">
        <v>345</v>
      </c>
      <c r="G19" s="13">
        <v>498</v>
      </c>
      <c r="H19" s="13">
        <v>270</v>
      </c>
      <c r="I19" s="13">
        <v>68</v>
      </c>
      <c r="J19" s="11">
        <v>121</v>
      </c>
      <c r="K19" s="11">
        <f t="shared" si="4"/>
        <v>2678</v>
      </c>
    </row>
    <row r="20" spans="1:12" ht="17.25" customHeight="1">
      <c r="A20" s="16" t="s">
        <v>23</v>
      </c>
      <c r="B20" s="11">
        <f>+B21+B22+B23</f>
        <v>204961</v>
      </c>
      <c r="C20" s="11">
        <f t="shared" ref="C20:J20" si="6">+C21+C22+C23</f>
        <v>250133</v>
      </c>
      <c r="D20" s="11">
        <f t="shared" si="6"/>
        <v>268086</v>
      </c>
      <c r="E20" s="11">
        <f t="shared" si="6"/>
        <v>179130</v>
      </c>
      <c r="F20" s="11">
        <f t="shared" si="6"/>
        <v>286968</v>
      </c>
      <c r="G20" s="11">
        <f t="shared" si="6"/>
        <v>492478</v>
      </c>
      <c r="H20" s="11">
        <f t="shared" si="6"/>
        <v>175866</v>
      </c>
      <c r="I20" s="11">
        <f t="shared" si="6"/>
        <v>43792</v>
      </c>
      <c r="J20" s="11">
        <f t="shared" si="6"/>
        <v>95134</v>
      </c>
      <c r="K20" s="11">
        <f t="shared" si="4"/>
        <v>1996548</v>
      </c>
    </row>
    <row r="21" spans="1:12" ht="17.25" customHeight="1">
      <c r="A21" s="12" t="s">
        <v>24</v>
      </c>
      <c r="B21" s="13">
        <v>114877</v>
      </c>
      <c r="C21" s="13">
        <v>152953</v>
      </c>
      <c r="D21" s="13">
        <v>164349</v>
      </c>
      <c r="E21" s="13">
        <v>107323</v>
      </c>
      <c r="F21" s="13">
        <v>169594</v>
      </c>
      <c r="G21" s="13">
        <v>274003</v>
      </c>
      <c r="H21" s="13">
        <v>104858</v>
      </c>
      <c r="I21" s="13">
        <v>27869</v>
      </c>
      <c r="J21" s="13">
        <v>57199</v>
      </c>
      <c r="K21" s="11">
        <f t="shared" si="4"/>
        <v>1173025</v>
      </c>
      <c r="L21" s="55"/>
    </row>
    <row r="22" spans="1:12" ht="17.25" customHeight="1">
      <c r="A22" s="12" t="s">
        <v>25</v>
      </c>
      <c r="B22" s="13">
        <v>79122</v>
      </c>
      <c r="C22" s="13">
        <v>83232</v>
      </c>
      <c r="D22" s="13">
        <v>88881</v>
      </c>
      <c r="E22" s="13">
        <v>63466</v>
      </c>
      <c r="F22" s="13">
        <v>103797</v>
      </c>
      <c r="G22" s="13">
        <v>198232</v>
      </c>
      <c r="H22" s="13">
        <v>61989</v>
      </c>
      <c r="I22" s="13">
        <v>13352</v>
      </c>
      <c r="J22" s="13">
        <v>32371</v>
      </c>
      <c r="K22" s="11">
        <f t="shared" si="4"/>
        <v>724442</v>
      </c>
      <c r="L22" s="55"/>
    </row>
    <row r="23" spans="1:12" ht="17.25" customHeight="1">
      <c r="A23" s="12" t="s">
        <v>26</v>
      </c>
      <c r="B23" s="13">
        <v>10962</v>
      </c>
      <c r="C23" s="13">
        <v>13948</v>
      </c>
      <c r="D23" s="13">
        <v>14856</v>
      </c>
      <c r="E23" s="13">
        <v>8341</v>
      </c>
      <c r="F23" s="13">
        <v>13577</v>
      </c>
      <c r="G23" s="13">
        <v>20243</v>
      </c>
      <c r="H23" s="13">
        <v>9019</v>
      </c>
      <c r="I23" s="13">
        <v>2571</v>
      </c>
      <c r="J23" s="13">
        <v>5564</v>
      </c>
      <c r="K23" s="11">
        <f t="shared" si="4"/>
        <v>99081</v>
      </c>
    </row>
    <row r="24" spans="1:12" ht="17.25" customHeight="1">
      <c r="A24" s="16" t="s">
        <v>27</v>
      </c>
      <c r="B24" s="13">
        <v>41940</v>
      </c>
      <c r="C24" s="13">
        <v>67651</v>
      </c>
      <c r="D24" s="13">
        <v>78725</v>
      </c>
      <c r="E24" s="13">
        <v>49791</v>
      </c>
      <c r="F24" s="13">
        <v>61175</v>
      </c>
      <c r="G24" s="13">
        <v>66876</v>
      </c>
      <c r="H24" s="13">
        <v>34121</v>
      </c>
      <c r="I24" s="13">
        <v>14944</v>
      </c>
      <c r="J24" s="13">
        <v>33959</v>
      </c>
      <c r="K24" s="11">
        <f t="shared" si="4"/>
        <v>449182</v>
      </c>
    </row>
    <row r="25" spans="1:12" ht="17.25" customHeight="1">
      <c r="A25" s="12" t="s">
        <v>28</v>
      </c>
      <c r="B25" s="13">
        <v>26842</v>
      </c>
      <c r="C25" s="13">
        <v>43297</v>
      </c>
      <c r="D25" s="13">
        <v>50384</v>
      </c>
      <c r="E25" s="13">
        <v>31866</v>
      </c>
      <c r="F25" s="13">
        <v>39152</v>
      </c>
      <c r="G25" s="13">
        <v>42801</v>
      </c>
      <c r="H25" s="13">
        <v>21837</v>
      </c>
      <c r="I25" s="13">
        <v>9564</v>
      </c>
      <c r="J25" s="13">
        <v>21734</v>
      </c>
      <c r="K25" s="11">
        <f t="shared" si="4"/>
        <v>287477</v>
      </c>
      <c r="L25" s="55"/>
    </row>
    <row r="26" spans="1:12" ht="17.25" customHeight="1">
      <c r="A26" s="12" t="s">
        <v>29</v>
      </c>
      <c r="B26" s="13">
        <v>15098</v>
      </c>
      <c r="C26" s="13">
        <v>24354</v>
      </c>
      <c r="D26" s="13">
        <v>28341</v>
      </c>
      <c r="E26" s="13">
        <v>17925</v>
      </c>
      <c r="F26" s="13">
        <v>22023</v>
      </c>
      <c r="G26" s="13">
        <v>24075</v>
      </c>
      <c r="H26" s="13">
        <v>12284</v>
      </c>
      <c r="I26" s="13">
        <v>5380</v>
      </c>
      <c r="J26" s="13">
        <v>12225</v>
      </c>
      <c r="K26" s="11">
        <f t="shared" si="4"/>
        <v>161705</v>
      </c>
      <c r="L26" s="55"/>
    </row>
    <row r="27" spans="1:12" ht="34.5" customHeight="1">
      <c r="A27" s="32" t="s">
        <v>32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11">
        <v>7727</v>
      </c>
      <c r="I27" s="11">
        <v>0</v>
      </c>
      <c r="J27" s="11">
        <v>0</v>
      </c>
      <c r="K27" s="11">
        <f t="shared" si="4"/>
        <v>7727</v>
      </c>
    </row>
    <row r="28" spans="1:12" ht="15.75" customHeight="1">
      <c r="A28" s="2"/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2" ht="17.25" customHeight="1">
      <c r="A29" s="2" t="s">
        <v>33</v>
      </c>
      <c r="B29" s="34">
        <f>SUM(B30:B33)</f>
        <v>2.2709000000000001</v>
      </c>
      <c r="C29" s="34">
        <f t="shared" ref="C29:J29" si="7">SUM(C30:C33)</f>
        <v>2.5901443</v>
      </c>
      <c r="D29" s="34">
        <f t="shared" si="7"/>
        <v>2.9426000000000001</v>
      </c>
      <c r="E29" s="34">
        <f t="shared" si="7"/>
        <v>2.48</v>
      </c>
      <c r="F29" s="34">
        <f t="shared" si="7"/>
        <v>2.4076</v>
      </c>
      <c r="G29" s="34">
        <f t="shared" si="7"/>
        <v>2.0710999999999999</v>
      </c>
      <c r="H29" s="34">
        <f t="shared" si="7"/>
        <v>2.3748</v>
      </c>
      <c r="I29" s="34">
        <f t="shared" si="7"/>
        <v>4.2154999999999996</v>
      </c>
      <c r="J29" s="34">
        <f t="shared" si="7"/>
        <v>2.4994999999999998</v>
      </c>
      <c r="K29" s="20">
        <v>0</v>
      </c>
    </row>
    <row r="30" spans="1:12" ht="17.25" customHeight="1">
      <c r="A30" s="16" t="s">
        <v>34</v>
      </c>
      <c r="B30" s="34">
        <v>2.2709000000000001</v>
      </c>
      <c r="C30" s="34">
        <v>2.5844</v>
      </c>
      <c r="D30" s="34">
        <v>2.9426000000000001</v>
      </c>
      <c r="E30" s="34">
        <v>2.48</v>
      </c>
      <c r="F30" s="34">
        <v>2.4076</v>
      </c>
      <c r="G30" s="34">
        <v>2.0710999999999999</v>
      </c>
      <c r="H30" s="34">
        <v>2.3748</v>
      </c>
      <c r="I30" s="34">
        <v>4.2154999999999996</v>
      </c>
      <c r="J30" s="34">
        <v>2.4994999999999998</v>
      </c>
      <c r="K30" s="20">
        <v>0</v>
      </c>
    </row>
    <row r="31" spans="1:12" ht="17.25" customHeight="1">
      <c r="A31" s="32" t="s">
        <v>35</v>
      </c>
      <c r="B31" s="33">
        <v>0</v>
      </c>
      <c r="C31" s="48">
        <v>5.7442999999999999E-3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20">
        <v>0</v>
      </c>
    </row>
    <row r="32" spans="1:12" ht="17.25" customHeight="1">
      <c r="A32" s="32" t="s">
        <v>36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20">
        <v>0</v>
      </c>
    </row>
    <row r="33" spans="1:11" ht="17.25" customHeight="1">
      <c r="A33" s="32" t="s">
        <v>37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20">
        <v>0</v>
      </c>
    </row>
    <row r="34" spans="1:11" ht="13.5" customHeight="1">
      <c r="A34" s="35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7.25" customHeight="1">
      <c r="A35" s="2" t="s">
        <v>85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4">
        <v>10592.48</v>
      </c>
      <c r="I35" s="20">
        <v>0</v>
      </c>
      <c r="J35" s="20">
        <v>0</v>
      </c>
      <c r="K35" s="24">
        <f>SUM(B35:J35)</f>
        <v>10592.48</v>
      </c>
    </row>
    <row r="36" spans="1:11" ht="17.25" customHeight="1">
      <c r="A36" s="16" t="s">
        <v>38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4">
        <v>45021.66</v>
      </c>
      <c r="I36" s="20">
        <v>0</v>
      </c>
      <c r="J36" s="20">
        <v>0</v>
      </c>
      <c r="K36" s="24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1"/>
    </row>
    <row r="39" spans="1:11" ht="17.25" customHeight="1">
      <c r="A39" s="2" t="s">
        <v>40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ref="K39:K44" si="8">SUM(B39:J39)</f>
        <v>0</v>
      </c>
    </row>
    <row r="40" spans="1:11" ht="17.25" customHeight="1">
      <c r="A40" s="16" t="s">
        <v>41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8"/>
        <v>0</v>
      </c>
    </row>
    <row r="41" spans="1:11" ht="17.25" customHeight="1">
      <c r="A41" s="12" t="s">
        <v>42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 t="shared" si="8"/>
        <v>0</v>
      </c>
    </row>
    <row r="42" spans="1:11" ht="17.25" customHeight="1">
      <c r="A42" s="12" t="s">
        <v>43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f t="shared" si="8"/>
        <v>0</v>
      </c>
    </row>
    <row r="43" spans="1:11" ht="17.25" customHeight="1">
      <c r="A43" s="16" t="s">
        <v>44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f t="shared" si="8"/>
        <v>0</v>
      </c>
    </row>
    <row r="44" spans="1:11" ht="17.25" customHeight="1">
      <c r="A44" s="12" t="s">
        <v>45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f t="shared" si="8"/>
        <v>0</v>
      </c>
    </row>
    <row r="45" spans="1:11" ht="17.25" customHeight="1">
      <c r="A45" s="12" t="s">
        <v>46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f>SUM(B45:J45)</f>
        <v>0</v>
      </c>
    </row>
    <row r="46" spans="1:11" ht="17.25" customHeight="1">
      <c r="A46" s="2"/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1"/>
    </row>
    <row r="47" spans="1:11" ht="17.25" customHeight="1">
      <c r="A47" s="22" t="s">
        <v>47</v>
      </c>
      <c r="B47" s="23">
        <f>+B48+B56</f>
        <v>1396818.9200000002</v>
      </c>
      <c r="C47" s="23">
        <f t="shared" ref="C47:H47" si="9">+C48+C56</f>
        <v>2123399.3199999998</v>
      </c>
      <c r="D47" s="23">
        <f t="shared" si="9"/>
        <v>2392919.54</v>
      </c>
      <c r="E47" s="23">
        <f t="shared" si="9"/>
        <v>1416624.44</v>
      </c>
      <c r="F47" s="23">
        <f t="shared" si="9"/>
        <v>1938927.14</v>
      </c>
      <c r="G47" s="23">
        <f t="shared" si="9"/>
        <v>2568133.71</v>
      </c>
      <c r="H47" s="23">
        <f t="shared" si="9"/>
        <v>1399308.4400000002</v>
      </c>
      <c r="I47" s="23">
        <f>+I48+I56</f>
        <v>545371.88</v>
      </c>
      <c r="J47" s="23">
        <f>+J48+J56</f>
        <v>749636.77</v>
      </c>
      <c r="K47" s="23">
        <f>SUM(B47:J47)</f>
        <v>14531140.16</v>
      </c>
    </row>
    <row r="48" spans="1:11" ht="17.25" customHeight="1">
      <c r="A48" s="16" t="s">
        <v>48</v>
      </c>
      <c r="B48" s="24">
        <f>SUM(B49:B55)</f>
        <v>1381808.59</v>
      </c>
      <c r="C48" s="24">
        <f t="shared" ref="C48:H48" si="10">SUM(C49:C55)</f>
        <v>2103391.4299999997</v>
      </c>
      <c r="D48" s="24">
        <f t="shared" si="10"/>
        <v>2372656.63</v>
      </c>
      <c r="E48" s="24">
        <f t="shared" si="10"/>
        <v>1397737.92</v>
      </c>
      <c r="F48" s="24">
        <f t="shared" si="10"/>
        <v>1920518.44</v>
      </c>
      <c r="G48" s="24">
        <f t="shared" si="10"/>
        <v>2543192.75</v>
      </c>
      <c r="H48" s="24">
        <f t="shared" si="10"/>
        <v>1383858.58</v>
      </c>
      <c r="I48" s="24">
        <f>SUM(I49:I55)</f>
        <v>545371.88</v>
      </c>
      <c r="J48" s="24">
        <f>SUM(J49:J55)</f>
        <v>738049.86</v>
      </c>
      <c r="K48" s="24">
        <f t="shared" ref="K48:K56" si="11">SUM(B48:J48)</f>
        <v>14386586.08</v>
      </c>
    </row>
    <row r="49" spans="1:11" ht="17.25" customHeight="1">
      <c r="A49" s="36" t="s">
        <v>49</v>
      </c>
      <c r="B49" s="24">
        <f t="shared" ref="B49:H49" si="12">ROUND(B30*B7,2)</f>
        <v>1381808.59</v>
      </c>
      <c r="C49" s="24">
        <f t="shared" si="12"/>
        <v>2098726.63</v>
      </c>
      <c r="D49" s="24">
        <f t="shared" si="12"/>
        <v>2372656.63</v>
      </c>
      <c r="E49" s="24">
        <f t="shared" si="12"/>
        <v>1397737.92</v>
      </c>
      <c r="F49" s="24">
        <f t="shared" si="12"/>
        <v>1920518.44</v>
      </c>
      <c r="G49" s="24">
        <f t="shared" si="12"/>
        <v>2543192.75</v>
      </c>
      <c r="H49" s="24">
        <f t="shared" si="12"/>
        <v>1373266.1</v>
      </c>
      <c r="I49" s="24">
        <f>ROUND(I30*I7,2)</f>
        <v>545371.88</v>
      </c>
      <c r="J49" s="24">
        <f>ROUND(J30*J7,2)</f>
        <v>738049.86</v>
      </c>
      <c r="K49" s="24">
        <f t="shared" si="11"/>
        <v>14371328.799999999</v>
      </c>
    </row>
    <row r="50" spans="1:11" ht="17.25" customHeight="1">
      <c r="A50" s="36" t="s">
        <v>50</v>
      </c>
      <c r="B50" s="20">
        <v>0</v>
      </c>
      <c r="C50" s="24">
        <f>ROUND(C31*C7,2)</f>
        <v>4664.8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4">
        <f t="shared" si="11"/>
        <v>4664.8</v>
      </c>
    </row>
    <row r="51" spans="1:11" ht="17.25" customHeight="1">
      <c r="A51" s="36" t="s">
        <v>51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1"/>
        <v>0</v>
      </c>
    </row>
    <row r="52" spans="1:11" ht="17.25" customHeight="1">
      <c r="A52" s="36" t="s">
        <v>52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f t="shared" si="11"/>
        <v>0</v>
      </c>
    </row>
    <row r="53" spans="1:11" ht="17.25" customHeight="1">
      <c r="A53" s="12" t="s">
        <v>53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4">
        <f>+H35</f>
        <v>10592.48</v>
      </c>
      <c r="I53" s="33">
        <f>+I35</f>
        <v>0</v>
      </c>
      <c r="J53" s="33">
        <f>+J35</f>
        <v>0</v>
      </c>
      <c r="K53" s="24">
        <f t="shared" si="11"/>
        <v>10592.48</v>
      </c>
    </row>
    <row r="54" spans="1:11" ht="17.25" customHeight="1">
      <c r="A54" s="12" t="s">
        <v>54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f t="shared" si="11"/>
        <v>0</v>
      </c>
    </row>
    <row r="55" spans="1:11" ht="17.25" customHeight="1">
      <c r="A55" s="12" t="s">
        <v>55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f t="shared" si="11"/>
        <v>0</v>
      </c>
    </row>
    <row r="56" spans="1:11" ht="17.25" customHeight="1">
      <c r="A56" s="16" t="s">
        <v>56</v>
      </c>
      <c r="B56" s="38">
        <v>15010.33</v>
      </c>
      <c r="C56" s="38">
        <v>20007.89</v>
      </c>
      <c r="D56" s="38">
        <v>20262.91</v>
      </c>
      <c r="E56" s="38">
        <v>18886.52</v>
      </c>
      <c r="F56" s="38">
        <v>18408.7</v>
      </c>
      <c r="G56" s="38">
        <v>24940.959999999999</v>
      </c>
      <c r="H56" s="38">
        <v>15449.86</v>
      </c>
      <c r="I56" s="20">
        <v>0</v>
      </c>
      <c r="J56" s="38">
        <v>11586.91</v>
      </c>
      <c r="K56" s="38">
        <f t="shared" si="11"/>
        <v>144554.07999999999</v>
      </c>
    </row>
    <row r="57" spans="1:11" ht="17.25" customHeight="1">
      <c r="A57" s="16"/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38"/>
    </row>
    <row r="58" spans="1:11" ht="17.25" customHeight="1">
      <c r="A58" s="51"/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/>
    </row>
    <row r="59" spans="1:11" ht="17.25" customHeight="1">
      <c r="A59" s="16"/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/>
    </row>
    <row r="60" spans="1:11" ht="18.75" customHeight="1">
      <c r="A60" s="2" t="s">
        <v>57</v>
      </c>
      <c r="B60" s="37">
        <f t="shared" ref="B60:J60" si="13">+B61+B68+B93+B94</f>
        <v>-389847.22</v>
      </c>
      <c r="C60" s="37">
        <f t="shared" si="13"/>
        <v>-284130.99</v>
      </c>
      <c r="D60" s="37">
        <f t="shared" si="13"/>
        <v>-334120.41000000003</v>
      </c>
      <c r="E60" s="37">
        <f t="shared" si="13"/>
        <v>-468799.21</v>
      </c>
      <c r="F60" s="37">
        <f t="shared" si="13"/>
        <v>-496178.36</v>
      </c>
      <c r="G60" s="37">
        <f t="shared" si="13"/>
        <v>-473235.94</v>
      </c>
      <c r="H60" s="37">
        <f t="shared" si="13"/>
        <v>-210386.6</v>
      </c>
      <c r="I60" s="37">
        <f t="shared" si="13"/>
        <v>-93679.4</v>
      </c>
      <c r="J60" s="37">
        <f t="shared" si="13"/>
        <v>-85340.209999999992</v>
      </c>
      <c r="K60" s="37">
        <f>SUM(B60:J60)</f>
        <v>-2835718.34</v>
      </c>
    </row>
    <row r="61" spans="1:11" ht="18.75" customHeight="1">
      <c r="A61" s="16" t="s">
        <v>83</v>
      </c>
      <c r="B61" s="37">
        <f t="shared" ref="B61:J61" si="14">B62+B63+B64+B65+B66+B67</f>
        <v>-373547.70999999996</v>
      </c>
      <c r="C61" s="37">
        <f t="shared" si="14"/>
        <v>-229980.9</v>
      </c>
      <c r="D61" s="37">
        <f t="shared" si="14"/>
        <v>-260744.27000000002</v>
      </c>
      <c r="E61" s="37">
        <f t="shared" si="14"/>
        <v>-399806.03</v>
      </c>
      <c r="F61" s="37">
        <f t="shared" si="14"/>
        <v>-422360</v>
      </c>
      <c r="G61" s="37">
        <f t="shared" si="14"/>
        <v>-394387.24</v>
      </c>
      <c r="H61" s="37">
        <f t="shared" si="14"/>
        <v>-195255</v>
      </c>
      <c r="I61" s="37">
        <f t="shared" si="14"/>
        <v>-37287</v>
      </c>
      <c r="J61" s="37">
        <f t="shared" si="14"/>
        <v>-60327</v>
      </c>
      <c r="K61" s="37">
        <f t="shared" ref="K61:K92" si="15">SUM(B61:J61)</f>
        <v>-2373695.1500000004</v>
      </c>
    </row>
    <row r="62" spans="1:11" ht="18.75" customHeight="1">
      <c r="A62" s="12" t="s">
        <v>84</v>
      </c>
      <c r="B62" s="37">
        <f>-ROUND(B9*$D$3,2)</f>
        <v>-160737</v>
      </c>
      <c r="C62" s="37">
        <f t="shared" ref="C62:J62" si="16">-ROUND(C9*$D$3,2)</f>
        <v>-220587</v>
      </c>
      <c r="D62" s="37">
        <f t="shared" si="16"/>
        <v>-187776</v>
      </c>
      <c r="E62" s="37">
        <f t="shared" si="16"/>
        <v>-144222</v>
      </c>
      <c r="F62" s="37">
        <f t="shared" si="16"/>
        <v>-172311</v>
      </c>
      <c r="G62" s="37">
        <f t="shared" si="16"/>
        <v>-200514</v>
      </c>
      <c r="H62" s="37">
        <f t="shared" si="16"/>
        <v>-195255</v>
      </c>
      <c r="I62" s="37">
        <f t="shared" si="16"/>
        <v>-37287</v>
      </c>
      <c r="J62" s="37">
        <f t="shared" si="16"/>
        <v>-60327</v>
      </c>
      <c r="K62" s="37">
        <f t="shared" si="15"/>
        <v>-1379016</v>
      </c>
    </row>
    <row r="63" spans="1:11" ht="18.75" customHeight="1">
      <c r="A63" s="12" t="s">
        <v>58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f t="shared" si="15"/>
        <v>0</v>
      </c>
    </row>
    <row r="64" spans="1:11" ht="18.75" customHeight="1">
      <c r="A64" s="12" t="s">
        <v>59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</row>
    <row r="65" spans="1:11" ht="18.75" customHeight="1">
      <c r="A65" s="12" t="s">
        <v>60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</row>
    <row r="66" spans="1:11" ht="18.75" customHeight="1">
      <c r="A66" s="12" t="s">
        <v>61</v>
      </c>
      <c r="B66" s="49">
        <v>-212810.71</v>
      </c>
      <c r="C66" s="49">
        <v>-9393.9</v>
      </c>
      <c r="D66" s="49">
        <v>-72968.27</v>
      </c>
      <c r="E66" s="49">
        <v>-255584.03</v>
      </c>
      <c r="F66" s="49">
        <v>-250049</v>
      </c>
      <c r="G66" s="49">
        <v>-193873.24</v>
      </c>
      <c r="H66" s="20">
        <v>0</v>
      </c>
      <c r="I66" s="20">
        <v>0</v>
      </c>
      <c r="J66" s="20">
        <v>0</v>
      </c>
      <c r="K66" s="37">
        <f t="shared" si="15"/>
        <v>-994679.15</v>
      </c>
    </row>
    <row r="67" spans="1:11" ht="18.75" customHeight="1">
      <c r="A67" s="12" t="s">
        <v>62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</row>
    <row r="68" spans="1:11" ht="18.75" customHeight="1">
      <c r="A68" s="12" t="s">
        <v>88</v>
      </c>
      <c r="B68" s="37">
        <f t="shared" ref="B68:J68" si="17">SUM(B69:B92)</f>
        <v>-16299.51</v>
      </c>
      <c r="C68" s="37">
        <f t="shared" si="17"/>
        <v>-54150.09</v>
      </c>
      <c r="D68" s="37">
        <f t="shared" si="17"/>
        <v>-73376.14</v>
      </c>
      <c r="E68" s="37">
        <f t="shared" si="17"/>
        <v>-68993.179999999993</v>
      </c>
      <c r="F68" s="37">
        <f t="shared" si="17"/>
        <v>-73818.36</v>
      </c>
      <c r="G68" s="37">
        <f t="shared" si="17"/>
        <v>-78848.7</v>
      </c>
      <c r="H68" s="37">
        <f t="shared" si="17"/>
        <v>-15131.6</v>
      </c>
      <c r="I68" s="37">
        <f t="shared" si="17"/>
        <v>-56392.4</v>
      </c>
      <c r="J68" s="37">
        <f t="shared" si="17"/>
        <v>-25013.21</v>
      </c>
      <c r="K68" s="37">
        <f t="shared" si="15"/>
        <v>-462023.19</v>
      </c>
    </row>
    <row r="69" spans="1:11" ht="18.75" customHeight="1">
      <c r="A69" s="12" t="s">
        <v>63</v>
      </c>
      <c r="B69" s="20">
        <v>0</v>
      </c>
      <c r="C69" s="20">
        <v>0</v>
      </c>
      <c r="D69" s="20">
        <v>0</v>
      </c>
      <c r="E69" s="37">
        <v>-1483.3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37">
        <f t="shared" si="15"/>
        <v>-1483.3</v>
      </c>
    </row>
    <row r="70" spans="1:11" ht="18.75" customHeight="1">
      <c r="A70" s="12" t="s">
        <v>64</v>
      </c>
      <c r="B70" s="20">
        <v>0</v>
      </c>
      <c r="C70" s="37">
        <v>-196.18</v>
      </c>
      <c r="D70" s="37">
        <v>-23.61</v>
      </c>
      <c r="E70" s="20">
        <v>0</v>
      </c>
      <c r="F70" s="20">
        <v>0</v>
      </c>
      <c r="G70" s="37">
        <v>-23.61</v>
      </c>
      <c r="H70" s="20">
        <v>0</v>
      </c>
      <c r="I70" s="20">
        <v>0</v>
      </c>
      <c r="J70" s="20">
        <v>0</v>
      </c>
      <c r="K70" s="37">
        <f t="shared" si="15"/>
        <v>-243.40000000000003</v>
      </c>
    </row>
    <row r="71" spans="1:11" ht="18.75" customHeight="1">
      <c r="A71" s="12" t="s">
        <v>65</v>
      </c>
      <c r="B71" s="20">
        <v>0</v>
      </c>
      <c r="C71" s="20">
        <v>0</v>
      </c>
      <c r="D71" s="37">
        <v>-1182.1400000000001</v>
      </c>
      <c r="E71" s="20">
        <v>0</v>
      </c>
      <c r="F71" s="37">
        <v>-421.43</v>
      </c>
      <c r="G71" s="20">
        <v>0</v>
      </c>
      <c r="H71" s="20">
        <v>0</v>
      </c>
      <c r="I71" s="49">
        <v>-1981.6</v>
      </c>
      <c r="J71" s="20">
        <v>0</v>
      </c>
      <c r="K71" s="37">
        <f t="shared" si="15"/>
        <v>-3585.17</v>
      </c>
    </row>
    <row r="72" spans="1:11" ht="18.75" customHeight="1">
      <c r="A72" s="12" t="s">
        <v>66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49">
        <v>-30000</v>
      </c>
      <c r="J72" s="20">
        <v>0</v>
      </c>
      <c r="K72" s="50">
        <f t="shared" si="15"/>
        <v>-30000</v>
      </c>
    </row>
    <row r="73" spans="1:11" ht="18.75" customHeight="1">
      <c r="A73" s="36" t="s">
        <v>67</v>
      </c>
      <c r="B73" s="37">
        <v>-14814.51</v>
      </c>
      <c r="C73" s="37">
        <v>-21505.91</v>
      </c>
      <c r="D73" s="37">
        <v>-20330.39</v>
      </c>
      <c r="E73" s="37">
        <v>-14256.9</v>
      </c>
      <c r="F73" s="37">
        <v>-19591.93</v>
      </c>
      <c r="G73" s="37">
        <v>-29855.09</v>
      </c>
      <c r="H73" s="37">
        <v>-14618.6</v>
      </c>
      <c r="I73" s="37">
        <v>-5139.1099999999997</v>
      </c>
      <c r="J73" s="37">
        <v>-10594.71</v>
      </c>
      <c r="K73" s="50">
        <f t="shared" si="15"/>
        <v>-150707.14999999997</v>
      </c>
    </row>
    <row r="74" spans="1:11" ht="18.75" customHeight="1">
      <c r="A74" s="12" t="s">
        <v>68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5"/>
        <v>0</v>
      </c>
    </row>
    <row r="75" spans="1:11" ht="18.75" customHeight="1">
      <c r="A75" s="12" t="s">
        <v>69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</row>
    <row r="76" spans="1:11" ht="18.75" customHeight="1">
      <c r="A76" s="12" t="s">
        <v>70</v>
      </c>
      <c r="B76" s="37">
        <v>-1485</v>
      </c>
      <c r="C76" s="37">
        <v>-32448</v>
      </c>
      <c r="D76" s="37">
        <v>-51840</v>
      </c>
      <c r="E76" s="37">
        <v>-41495</v>
      </c>
      <c r="F76" s="37">
        <v>-53805</v>
      </c>
      <c r="G76" s="37">
        <v>-48970</v>
      </c>
      <c r="H76" s="37">
        <v>-513</v>
      </c>
      <c r="I76" s="37">
        <v>-12400</v>
      </c>
      <c r="J76" s="20">
        <v>0</v>
      </c>
      <c r="K76" s="50">
        <f t="shared" si="15"/>
        <v>-242956</v>
      </c>
    </row>
    <row r="77" spans="1:11" ht="18.75" customHeight="1">
      <c r="A77" s="12" t="s">
        <v>71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5"/>
        <v>0</v>
      </c>
    </row>
    <row r="78" spans="1:11" ht="18.75" customHeight="1">
      <c r="A78" s="12" t="s">
        <v>72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5"/>
        <v>0</v>
      </c>
    </row>
    <row r="79" spans="1:11" ht="18.75" customHeight="1">
      <c r="A79" s="12" t="s">
        <v>73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5"/>
        <v>0</v>
      </c>
    </row>
    <row r="80" spans="1:11" ht="18.75" customHeight="1">
      <c r="A80" s="12" t="s">
        <v>74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5"/>
        <v>0</v>
      </c>
    </row>
    <row r="81" spans="1:12" ht="18.75" customHeight="1">
      <c r="A81" s="12" t="s">
        <v>75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5"/>
        <v>0</v>
      </c>
    </row>
    <row r="82" spans="1:12" ht="18.75" customHeight="1">
      <c r="A82" s="12" t="s">
        <v>76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5"/>
        <v>0</v>
      </c>
    </row>
    <row r="83" spans="1:12" ht="18.75" customHeight="1">
      <c r="A83" s="12" t="s">
        <v>77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50">
        <v>-1000</v>
      </c>
      <c r="K83" s="50">
        <f t="shared" si="15"/>
        <v>-1000</v>
      </c>
    </row>
    <row r="84" spans="1:12" ht="18.75" customHeight="1">
      <c r="A84" s="12" t="s">
        <v>86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5"/>
        <v>0</v>
      </c>
    </row>
    <row r="85" spans="1:12" ht="18.75" customHeight="1">
      <c r="A85" s="12" t="s">
        <v>89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5"/>
        <v>0</v>
      </c>
    </row>
    <row r="86" spans="1:12" ht="18.75" customHeight="1">
      <c r="A86" s="12" t="s">
        <v>90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5"/>
        <v>0</v>
      </c>
    </row>
    <row r="87" spans="1:12" ht="18.75" customHeight="1">
      <c r="A87" s="12" t="s">
        <v>97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5"/>
        <v>0</v>
      </c>
    </row>
    <row r="88" spans="1:12" ht="18.75" customHeight="1">
      <c r="A88" s="12" t="s">
        <v>98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5"/>
        <v>0</v>
      </c>
    </row>
    <row r="89" spans="1:12" ht="18.75" customHeight="1">
      <c r="A89" s="12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5"/>
        <v>0</v>
      </c>
    </row>
    <row r="90" spans="1:12" ht="18.75" customHeight="1">
      <c r="A90" s="12" t="s">
        <v>100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si="15"/>
        <v>0</v>
      </c>
      <c r="L90" s="62"/>
    </row>
    <row r="91" spans="1:12" ht="18.75" customHeight="1">
      <c r="A91" s="12" t="s">
        <v>101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61">
        <v>0</v>
      </c>
      <c r="L91" s="61"/>
    </row>
    <row r="92" spans="1:12" ht="18.75" customHeight="1">
      <c r="A92" s="12" t="s">
        <v>119</v>
      </c>
      <c r="B92" s="20">
        <v>0</v>
      </c>
      <c r="C92" s="20">
        <v>0</v>
      </c>
      <c r="D92" s="20">
        <v>0</v>
      </c>
      <c r="E92" s="50">
        <v>-11757.98</v>
      </c>
      <c r="F92" s="20">
        <v>0</v>
      </c>
      <c r="G92" s="20">
        <v>0</v>
      </c>
      <c r="H92" s="20">
        <v>0</v>
      </c>
      <c r="I92" s="50">
        <v>-6871.69</v>
      </c>
      <c r="J92" s="50">
        <v>-13418.5</v>
      </c>
      <c r="K92" s="50">
        <f t="shared" si="15"/>
        <v>-32048.17</v>
      </c>
      <c r="L92" s="61"/>
    </row>
    <row r="93" spans="1:12" ht="18.75" customHeight="1">
      <c r="A93" s="16" t="s">
        <v>120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61">
        <v>0</v>
      </c>
      <c r="L93" s="61"/>
    </row>
    <row r="94" spans="1:12" ht="18.75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60">
        <f t="shared" ref="K94:K99" si="18">SUM(B94:J94)</f>
        <v>0</v>
      </c>
      <c r="L94" s="62"/>
    </row>
    <row r="95" spans="1:12" ht="18.75" customHeight="1">
      <c r="A95" s="16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33">
        <f t="shared" si="18"/>
        <v>0</v>
      </c>
      <c r="L95" s="57"/>
    </row>
    <row r="96" spans="1:12" ht="18.75" customHeight="1">
      <c r="A96" s="16" t="s">
        <v>92</v>
      </c>
      <c r="B96" s="25">
        <f t="shared" ref="B96:H96" si="19">+B97+B98</f>
        <v>1006971.7000000001</v>
      </c>
      <c r="C96" s="25">
        <f t="shared" si="19"/>
        <v>1839268.3299999996</v>
      </c>
      <c r="D96" s="25">
        <f t="shared" si="19"/>
        <v>2058799.13</v>
      </c>
      <c r="E96" s="25">
        <f t="shared" si="19"/>
        <v>947825.23</v>
      </c>
      <c r="F96" s="25">
        <f t="shared" si="19"/>
        <v>1442748.7799999998</v>
      </c>
      <c r="G96" s="25">
        <f t="shared" si="19"/>
        <v>2094897.7699999998</v>
      </c>
      <c r="H96" s="25">
        <f t="shared" si="19"/>
        <v>1188921.8400000001</v>
      </c>
      <c r="I96" s="25">
        <f>+I97+I98</f>
        <v>451692.48</v>
      </c>
      <c r="J96" s="25">
        <f>+J97+J98</f>
        <v>664296.56000000006</v>
      </c>
      <c r="K96" s="50">
        <f t="shared" si="18"/>
        <v>11695421.82</v>
      </c>
      <c r="L96" s="57"/>
    </row>
    <row r="97" spans="1:13" ht="18.75" customHeight="1">
      <c r="A97" s="16" t="s">
        <v>91</v>
      </c>
      <c r="B97" s="25">
        <f t="shared" ref="B97:J97" si="20">+B48+B61+B68+B93</f>
        <v>991961.37000000011</v>
      </c>
      <c r="C97" s="25">
        <f t="shared" si="20"/>
        <v>1819260.4399999997</v>
      </c>
      <c r="D97" s="25">
        <f t="shared" si="20"/>
        <v>2038536.22</v>
      </c>
      <c r="E97" s="25">
        <f t="shared" si="20"/>
        <v>928938.71</v>
      </c>
      <c r="F97" s="25">
        <f t="shared" si="20"/>
        <v>1424340.0799999998</v>
      </c>
      <c r="G97" s="25">
        <f t="shared" si="20"/>
        <v>2069956.8099999998</v>
      </c>
      <c r="H97" s="25">
        <f t="shared" si="20"/>
        <v>1173471.98</v>
      </c>
      <c r="I97" s="25">
        <f t="shared" si="20"/>
        <v>451692.48</v>
      </c>
      <c r="J97" s="25">
        <f t="shared" si="20"/>
        <v>652709.65</v>
      </c>
      <c r="K97" s="50">
        <f t="shared" si="18"/>
        <v>11550867.74</v>
      </c>
      <c r="L97" s="57"/>
    </row>
    <row r="98" spans="1:13" ht="18" customHeight="1">
      <c r="A98" s="16" t="s">
        <v>95</v>
      </c>
      <c r="B98" s="25">
        <f t="shared" ref="B98:J98" si="21">IF(+B56+B94+B99&lt;0,0,(B56+B94+B99))</f>
        <v>15010.33</v>
      </c>
      <c r="C98" s="25">
        <f t="shared" si="21"/>
        <v>20007.89</v>
      </c>
      <c r="D98" s="25">
        <f t="shared" si="21"/>
        <v>20262.91</v>
      </c>
      <c r="E98" s="25">
        <f t="shared" si="21"/>
        <v>18886.52</v>
      </c>
      <c r="F98" s="25">
        <f t="shared" si="21"/>
        <v>18408.7</v>
      </c>
      <c r="G98" s="25">
        <f t="shared" si="21"/>
        <v>24940.959999999999</v>
      </c>
      <c r="H98" s="25">
        <f t="shared" si="21"/>
        <v>15449.86</v>
      </c>
      <c r="I98" s="20">
        <f t="shared" si="21"/>
        <v>0</v>
      </c>
      <c r="J98" s="25">
        <f t="shared" si="21"/>
        <v>11586.91</v>
      </c>
      <c r="K98" s="50">
        <f t="shared" si="18"/>
        <v>144554.07999999999</v>
      </c>
    </row>
    <row r="99" spans="1:13" ht="18.75" customHeight="1">
      <c r="A99" s="16" t="s">
        <v>93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1">
        <f t="shared" si="18"/>
        <v>0</v>
      </c>
      <c r="M99" s="63"/>
    </row>
    <row r="100" spans="1:13" ht="18.75" customHeight="1">
      <c r="A100" s="16" t="s">
        <v>94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</row>
    <row r="101" spans="1:13" ht="18.75" customHeight="1">
      <c r="A101" s="2"/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/>
    </row>
    <row r="102" spans="1:13" ht="18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58"/>
      <c r="K102" s="58"/>
    </row>
    <row r="103" spans="1:13" ht="18.75" customHeight="1">
      <c r="A103" s="8"/>
      <c r="B103" s="47">
        <v>0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/>
    </row>
    <row r="104" spans="1:13" ht="18.75" customHeight="1">
      <c r="A104" s="26" t="s">
        <v>78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43">
        <f>SUM(K105:K122)</f>
        <v>11695421.810000004</v>
      </c>
    </row>
    <row r="105" spans="1:13" ht="18.75" customHeight="1">
      <c r="A105" s="27" t="s">
        <v>79</v>
      </c>
      <c r="B105" s="28">
        <v>119318.52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>SUM(B105:J105)</f>
        <v>119318.52</v>
      </c>
    </row>
    <row r="106" spans="1:13" ht="18.75" customHeight="1">
      <c r="A106" s="27" t="s">
        <v>80</v>
      </c>
      <c r="B106" s="28">
        <v>887653.18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ref="K106:K122" si="22">SUM(B106:J106)</f>
        <v>887653.18</v>
      </c>
    </row>
    <row r="107" spans="1:13" ht="18.75" customHeight="1">
      <c r="A107" s="27" t="s">
        <v>81</v>
      </c>
      <c r="B107" s="42">
        <v>0</v>
      </c>
      <c r="C107" s="28">
        <f>+C96</f>
        <v>1839268.3299999996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2"/>
        <v>1839268.3299999996</v>
      </c>
    </row>
    <row r="108" spans="1:13" ht="18.75" customHeight="1">
      <c r="A108" s="27" t="s">
        <v>82</v>
      </c>
      <c r="B108" s="42">
        <v>0</v>
      </c>
      <c r="C108" s="42">
        <v>0</v>
      </c>
      <c r="D108" s="28">
        <f>+D96</f>
        <v>2058799.13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2"/>
        <v>2058799.13</v>
      </c>
    </row>
    <row r="109" spans="1:13" ht="18.75" customHeight="1">
      <c r="A109" s="27" t="s">
        <v>102</v>
      </c>
      <c r="B109" s="42">
        <v>0</v>
      </c>
      <c r="C109" s="42">
        <v>0</v>
      </c>
      <c r="D109" s="42">
        <v>0</v>
      </c>
      <c r="E109" s="28">
        <f>+E96</f>
        <v>947825.23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2"/>
        <v>947825.23</v>
      </c>
    </row>
    <row r="110" spans="1:13" ht="18.75" customHeight="1">
      <c r="A110" s="27" t="s">
        <v>103</v>
      </c>
      <c r="B110" s="42">
        <v>0</v>
      </c>
      <c r="C110" s="42">
        <v>0</v>
      </c>
      <c r="D110" s="42">
        <v>0</v>
      </c>
      <c r="E110" s="42">
        <v>0</v>
      </c>
      <c r="F110" s="28">
        <v>196035.95</v>
      </c>
      <c r="G110" s="42">
        <v>0</v>
      </c>
      <c r="H110" s="42">
        <v>0</v>
      </c>
      <c r="I110" s="42">
        <v>0</v>
      </c>
      <c r="J110" s="42">
        <v>0</v>
      </c>
      <c r="K110" s="43">
        <f t="shared" si="22"/>
        <v>196035.95</v>
      </c>
    </row>
    <row r="111" spans="1:13" ht="18.75" customHeight="1">
      <c r="A111" s="27" t="s">
        <v>104</v>
      </c>
      <c r="B111" s="42">
        <v>0</v>
      </c>
      <c r="C111" s="42">
        <v>0</v>
      </c>
      <c r="D111" s="42">
        <v>0</v>
      </c>
      <c r="E111" s="42">
        <v>0</v>
      </c>
      <c r="F111" s="28">
        <v>270796.79999999999</v>
      </c>
      <c r="G111" s="42">
        <v>0</v>
      </c>
      <c r="H111" s="42">
        <v>0</v>
      </c>
      <c r="I111" s="42">
        <v>0</v>
      </c>
      <c r="J111" s="42">
        <v>0</v>
      </c>
      <c r="K111" s="43">
        <f t="shared" si="22"/>
        <v>270796.79999999999</v>
      </c>
    </row>
    <row r="112" spans="1:13" ht="18.75" customHeight="1">
      <c r="A112" s="27" t="s">
        <v>105</v>
      </c>
      <c r="B112" s="42">
        <v>0</v>
      </c>
      <c r="C112" s="42">
        <v>0</v>
      </c>
      <c r="D112" s="42">
        <v>0</v>
      </c>
      <c r="E112" s="42">
        <v>0</v>
      </c>
      <c r="F112" s="28">
        <v>424250.98</v>
      </c>
      <c r="G112" s="42">
        <v>0</v>
      </c>
      <c r="H112" s="42">
        <v>0</v>
      </c>
      <c r="I112" s="42">
        <v>0</v>
      </c>
      <c r="J112" s="42">
        <v>0</v>
      </c>
      <c r="K112" s="43">
        <f t="shared" si="22"/>
        <v>424250.98</v>
      </c>
    </row>
    <row r="113" spans="1:11" ht="18.75" customHeight="1">
      <c r="A113" s="27" t="s">
        <v>106</v>
      </c>
      <c r="B113" s="42">
        <v>0</v>
      </c>
      <c r="C113" s="42">
        <v>0</v>
      </c>
      <c r="D113" s="42">
        <v>0</v>
      </c>
      <c r="E113" s="42">
        <v>0</v>
      </c>
      <c r="F113" s="28">
        <v>551665.04</v>
      </c>
      <c r="G113" s="42">
        <v>0</v>
      </c>
      <c r="H113" s="42">
        <v>0</v>
      </c>
      <c r="I113" s="42">
        <v>0</v>
      </c>
      <c r="J113" s="42">
        <v>0</v>
      </c>
      <c r="K113" s="43">
        <f t="shared" si="22"/>
        <v>551665.04</v>
      </c>
    </row>
    <row r="114" spans="1:11" ht="18.75" customHeight="1">
      <c r="A114" s="27" t="s">
        <v>107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600465.43000000005</v>
      </c>
      <c r="H114" s="42">
        <v>0</v>
      </c>
      <c r="I114" s="42">
        <v>0</v>
      </c>
      <c r="J114" s="42">
        <v>0</v>
      </c>
      <c r="K114" s="43">
        <f t="shared" si="22"/>
        <v>600465.43000000005</v>
      </c>
    </row>
    <row r="115" spans="1:11" ht="18.75" customHeight="1">
      <c r="A115" s="27" t="s">
        <v>108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28">
        <v>49173.82</v>
      </c>
      <c r="H115" s="42">
        <v>0</v>
      </c>
      <c r="I115" s="42">
        <v>0</v>
      </c>
      <c r="J115" s="42">
        <v>0</v>
      </c>
      <c r="K115" s="43">
        <f t="shared" si="22"/>
        <v>49173.82</v>
      </c>
    </row>
    <row r="116" spans="1:11" ht="18.75" customHeight="1">
      <c r="A116" s="27" t="s">
        <v>109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28">
        <v>328650.81</v>
      </c>
      <c r="H116" s="42">
        <v>0</v>
      </c>
      <c r="I116" s="42">
        <v>0</v>
      </c>
      <c r="J116" s="42">
        <v>0</v>
      </c>
      <c r="K116" s="43">
        <f t="shared" si="22"/>
        <v>328650.81</v>
      </c>
    </row>
    <row r="117" spans="1:11" ht="18.75" customHeight="1">
      <c r="A117" s="27" t="s">
        <v>110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28">
        <v>302691.40999999997</v>
      </c>
      <c r="H117" s="42">
        <v>0</v>
      </c>
      <c r="I117" s="42">
        <v>0</v>
      </c>
      <c r="J117" s="42">
        <v>0</v>
      </c>
      <c r="K117" s="43">
        <f t="shared" si="22"/>
        <v>302691.40999999997</v>
      </c>
    </row>
    <row r="118" spans="1:11" ht="18.75" customHeight="1">
      <c r="A118" s="27" t="s">
        <v>111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28">
        <v>813916.3</v>
      </c>
      <c r="H118" s="42">
        <v>0</v>
      </c>
      <c r="I118" s="42">
        <v>0</v>
      </c>
      <c r="J118" s="42">
        <v>0</v>
      </c>
      <c r="K118" s="43">
        <f t="shared" si="22"/>
        <v>813916.3</v>
      </c>
    </row>
    <row r="119" spans="1:11" ht="18.75" customHeight="1">
      <c r="A119" s="27" t="s">
        <v>112</v>
      </c>
      <c r="B119" s="42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28">
        <v>435852.71</v>
      </c>
      <c r="I119" s="42">
        <v>0</v>
      </c>
      <c r="J119" s="42">
        <v>0</v>
      </c>
      <c r="K119" s="43">
        <f t="shared" si="22"/>
        <v>435852.71</v>
      </c>
    </row>
    <row r="120" spans="1:11" ht="18.75" customHeight="1">
      <c r="A120" s="27" t="s">
        <v>113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28">
        <v>753069.13</v>
      </c>
      <c r="I120" s="42">
        <v>0</v>
      </c>
      <c r="J120" s="42">
        <v>0</v>
      </c>
      <c r="K120" s="43">
        <f t="shared" si="22"/>
        <v>753069.13</v>
      </c>
    </row>
    <row r="121" spans="1:11" ht="18.75" customHeight="1">
      <c r="A121" s="27" t="s">
        <v>114</v>
      </c>
      <c r="B121" s="42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28">
        <v>451692.48</v>
      </c>
      <c r="J121" s="42">
        <v>0</v>
      </c>
      <c r="K121" s="43">
        <f t="shared" si="22"/>
        <v>451692.48</v>
      </c>
    </row>
    <row r="122" spans="1:11" ht="18.75" customHeight="1">
      <c r="A122" s="29" t="s">
        <v>115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5">
        <v>664296.56000000006</v>
      </c>
      <c r="K122" s="46">
        <f t="shared" si="22"/>
        <v>664296.56000000006</v>
      </c>
    </row>
    <row r="123" spans="1:11" ht="18.75" customHeight="1">
      <c r="A123" s="41"/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f>J96-J122</f>
        <v>0</v>
      </c>
      <c r="K123" s="54"/>
    </row>
    <row r="124" spans="1:11" ht="18.75" customHeight="1">
      <c r="A124" s="59"/>
    </row>
    <row r="125" spans="1:11" ht="18.75" customHeight="1">
      <c r="A125" s="41"/>
    </row>
    <row r="126" spans="1:11" ht="18.75" customHeight="1">
      <c r="A126" s="41"/>
    </row>
    <row r="127" spans="1:11" ht="15.75">
      <c r="A127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46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2014-02-24T17:44:37Z</cp:lastPrinted>
  <dcterms:created xsi:type="dcterms:W3CDTF">2012-11-28T17:54:39Z</dcterms:created>
  <dcterms:modified xsi:type="dcterms:W3CDTF">2014-02-24T17:45:27Z</dcterms:modified>
</cp:coreProperties>
</file>