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K62" s="1"/>
  <c r="I62"/>
  <c r="I61" s="1"/>
  <c r="J62"/>
  <c r="J61" s="1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105"/>
  <c r="K106"/>
  <c r="K110"/>
  <c r="K111"/>
  <c r="K112"/>
  <c r="K113"/>
  <c r="K114"/>
  <c r="K115"/>
  <c r="K116"/>
  <c r="K117"/>
  <c r="K118"/>
  <c r="K119"/>
  <c r="K120"/>
  <c r="K121"/>
  <c r="K122"/>
  <c r="J60" l="1"/>
  <c r="I60"/>
  <c r="F60"/>
  <c r="E60"/>
  <c r="K68"/>
  <c r="B60"/>
  <c r="H47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H61"/>
  <c r="H60" s="1"/>
  <c r="C97" l="1"/>
  <c r="C96" s="1"/>
  <c r="C107" s="1"/>
  <c r="K107" s="1"/>
  <c r="K104" s="1"/>
  <c r="C47"/>
  <c r="K8"/>
  <c r="K7" s="1"/>
  <c r="K61"/>
  <c r="J47"/>
  <c r="J97"/>
  <c r="J96" s="1"/>
  <c r="J123" s="1"/>
  <c r="B48"/>
  <c r="K49"/>
  <c r="H97"/>
  <c r="H96" s="1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<sst xmlns="http://schemas.openxmlformats.org/spreadsheetml/2006/main" count="127" uniqueCount="127">
  <si>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</si>
  <si>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</si>
  <si>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</si>
  <si>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</si>
  <si>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</si>
  <si>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</si>
  <si>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</si>
  <si>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</si>
  <si>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</si>
  <si>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</si>
  <si>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</si>
  <si>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</si>
  <si>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</si>
  <si>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</si>
  <si>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</si>
  <si>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</si>
  <si>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</si>
  <si>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</si>
  <si>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</si>
  <si>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</si>
  <si>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</si>
  <si>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</si>
  <si>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</si>
  <si>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</si>
  <si>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</si>
  <si>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</si>
  <si>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</si>
  <si>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</si>
  <si>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</si>
  <si>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</si>
  <si>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</si>
  <si>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</si>
  <si>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</si>
  <si>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</si>
  <si>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</si>
  <si>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</si>
  <si>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</si>
  <si>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</si>
  <si>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</si>
  <si>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</si>
  <si>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</si>
  <si>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</si>
  <si>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</si>
  <si>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</si>
  <si>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</si>
  <si>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</si>
  <si>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</si>
  <si>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</si>
  <si>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</si>
  <si>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</si>
  <si>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</si>
  <si>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</si>
  <si>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</si>
  <si>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</si>
  <si>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</si>
  <si>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</si>
  <si>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</si>
  <si>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</si>
  <si>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</si>
  <si>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</si>
  <si>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</si>
  <si>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</si>
  <si>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</si>
  <si>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</si>
  <si>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</si>
  <si>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</si>
  <si>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</si>
  <si>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</si>
  <si>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</si>
  <si>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</si>
  <si>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</si>
  <si>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</si>
  <si>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</si>
  <si>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</si>
  <si>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</si>
  <si>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</si>
  <si>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</si>
  <si>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</si>
  <si>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</si>
  <si>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</si>
  <si>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</si>
  <si>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</si>
  <si>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</si>
  <si>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</si>
  <si>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</si>
  <si>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</si>
  <si>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</si>
  <si>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</si>
  <si>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</si>
  <si>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</si>
  <si>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</si>
  <si>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</si>
  <si>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</si>
  <si>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</si>
  <si>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</si>
  <si>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</si>
  <si>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</si>
  <si>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</si>
  <si>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</si>
  <si>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</si>
  <si>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</si>
  <si>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</si>
  <si>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</si>
  <si>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</si>
  <si>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</si>
  <si>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</si>
  <si>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</si>
  <si>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</si>
  <si>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</si>
  <si>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</si>
  <si>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</si>
  <si>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</si>
  <si>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</si>
  <si>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</si>
  <si>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</si>
  <si>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</si>
  <si>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</si>
  <si>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</si>
  <si>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</si>
  <si>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</si>
  <si>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</si>
  <si>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</si>
  <si>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</si>
  <si>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</si>
  <si>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</si>
  <si>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</si>
  <si>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17/02/14 - VENCIMENTO 24/02/14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</si>
</sst>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598137</v>
      </c>
      <c r="C7" s="9">
        <f t="shared" si="0"/>
        <v>796134</v>
      </c>
      <c r="D7" s="9">
        <f t="shared" si="0"/>
        <v>784993</v>
      </c>
      <c r="E7" s="9">
        <f t="shared" si="0"/>
        <v>550001</v>
      </c>
      <c r="F7" s="9">
        <f t="shared" si="0"/>
        <v>770062</v>
      </c>
      <c r="G7" s="9">
        <f t="shared" si="0"/>
        <v>1191154</v>
      </c>
      <c r="H7" s="9">
        <f t="shared" si="0"/>
        <v>562630</v>
      </c>
      <c r="I7" s="9">
        <f t="shared" si="0"/>
        <v>126113</v>
      </c>
      <c r="J7" s="9">
        <f t="shared" si="0"/>
        <v>291312</v>
      </c>
      <c r="K7" s="9">
        <f t="shared" si="0"/>
        <v>5670536</v>
      </c>
      <c r="L7" s="55"/>
    </row>
    <row r="8" spans="1:13" ht="17.25" customHeight="1">
      <c r="A8" s="10" t="s">
        <v>125</v>
      </c>
      <c r="B8" s="11">
        <f>B9+B12+B16</f>
        <v>357360</v>
      </c>
      <c r="C8" s="11">
        <f t="shared" ref="C8:J8" si="1">C9+C12+C16</f>
        <v>485855</v>
      </c>
      <c r="D8" s="11">
        <f t="shared" si="1"/>
        <v>450727</v>
      </c>
      <c r="E8" s="11">
        <f t="shared" si="1"/>
        <v>326924</v>
      </c>
      <c r="F8" s="11">
        <f t="shared" si="1"/>
        <v>436785</v>
      </c>
      <c r="G8" s="11">
        <f t="shared" si="1"/>
        <v>650856</v>
      </c>
      <c r="H8" s="11">
        <f t="shared" si="1"/>
        <v>349551</v>
      </c>
      <c r="I8" s="11">
        <f t="shared" si="1"/>
        <v>68751</v>
      </c>
      <c r="J8" s="11">
        <f t="shared" si="1"/>
        <v>166012</v>
      </c>
      <c r="K8" s="11">
        <f>SUM(B8:J8)</f>
        <v>3292821</v>
      </c>
    </row>
    <row r="9" spans="1:13" ht="17.25" customHeight="1">
      <c r="A9" s="15" t="s">
        <v>17</v>
      </c>
      <c r="B9" s="13">
        <f>+B10+B11</f>
        <v>57892</v>
      </c>
      <c r="C9" s="13">
        <f t="shared" ref="C9:J9" si="2">+C10+C11</f>
        <v>79263</v>
      </c>
      <c r="D9" s="13">
        <f t="shared" si="2"/>
        <v>67485</v>
      </c>
      <c r="E9" s="13">
        <f t="shared" si="2"/>
        <v>50096</v>
      </c>
      <c r="F9" s="13">
        <f t="shared" si="2"/>
        <v>60704</v>
      </c>
      <c r="G9" s="13">
        <f t="shared" si="2"/>
        <v>71651</v>
      </c>
      <c r="H9" s="13">
        <f t="shared" si="2"/>
        <v>67691</v>
      </c>
      <c r="I9" s="13">
        <f t="shared" si="2"/>
        <v>13034</v>
      </c>
      <c r="J9" s="13">
        <f t="shared" si="2"/>
        <v>22170</v>
      </c>
      <c r="K9" s="11">
        <f>SUM(B9:J9)</f>
        <v>489986</v>
      </c>
    </row>
    <row r="10" spans="1:13" ht="17.25" customHeight="1">
      <c r="A10" s="31" t="s">
        <v>18</v>
      </c>
      <c r="B10" s="13">
        <v>57892</v>
      </c>
      <c r="C10" s="13">
        <v>79263</v>
      </c>
      <c r="D10" s="13">
        <v>67485</v>
      </c>
      <c r="E10" s="13">
        <v>50096</v>
      </c>
      <c r="F10" s="13">
        <v>60704</v>
      </c>
      <c r="G10" s="13">
        <v>71651</v>
      </c>
      <c r="H10" s="13">
        <v>67691</v>
      </c>
      <c r="I10" s="13">
        <v>13034</v>
      </c>
      <c r="J10" s="13">
        <v>22170</v>
      </c>
      <c r="K10" s="11">
        <f>SUM(B10:J10)</f>
        <v>489986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296798</v>
      </c>
      <c r="C12" s="17">
        <f t="shared" si="3"/>
        <v>402758</v>
      </c>
      <c r="D12" s="17">
        <f t="shared" si="3"/>
        <v>379956</v>
      </c>
      <c r="E12" s="17">
        <f t="shared" si="3"/>
        <v>274260</v>
      </c>
      <c r="F12" s="17">
        <f t="shared" si="3"/>
        <v>372530</v>
      </c>
      <c r="G12" s="17">
        <f t="shared" si="3"/>
        <v>573682</v>
      </c>
      <c r="H12" s="17">
        <f t="shared" si="3"/>
        <v>279068</v>
      </c>
      <c r="I12" s="17">
        <f t="shared" si="3"/>
        <v>55028</v>
      </c>
      <c r="J12" s="17">
        <f t="shared" si="3"/>
        <v>142671</v>
      </c>
      <c r="K12" s="11">
        <f t="shared" ref="K12:K27" si="4">SUM(B12:J12)</f>
        <v>2776751</v>
      </c>
    </row>
    <row r="13" spans="1:13" ht="17.25" customHeight="1">
      <c r="A13" s="14" t="s">
        <v>20</v>
      </c>
      <c r="B13" s="13">
        <v>145392</v>
      </c>
      <c r="C13" s="13">
        <v>210062</v>
      </c>
      <c r="D13" s="13">
        <v>202825</v>
      </c>
      <c r="E13" s="13">
        <v>142412</v>
      </c>
      <c r="F13" s="13">
        <v>192259</v>
      </c>
      <c r="G13" s="13">
        <v>285706</v>
      </c>
      <c r="H13" s="13">
        <v>135423</v>
      </c>
      <c r="I13" s="13">
        <v>31207</v>
      </c>
      <c r="J13" s="13">
        <v>75733</v>
      </c>
      <c r="K13" s="11">
        <f t="shared" si="4"/>
        <v>1421019</v>
      </c>
      <c r="L13" s="55"/>
      <c r="M13" s="56"/>
    </row>
    <row r="14" spans="1:13" ht="17.25" customHeight="1">
      <c r="A14" s="14" t="s">
        <v>21</v>
      </c>
      <c r="B14" s="13">
        <v>133364</v>
      </c>
      <c r="C14" s="13">
        <v>165953</v>
      </c>
      <c r="D14" s="13">
        <v>153256</v>
      </c>
      <c r="E14" s="13">
        <v>116767</v>
      </c>
      <c r="F14" s="13">
        <v>159374</v>
      </c>
      <c r="G14" s="13">
        <v>261823</v>
      </c>
      <c r="H14" s="13">
        <v>125966</v>
      </c>
      <c r="I14" s="13">
        <v>19902</v>
      </c>
      <c r="J14" s="13">
        <v>57940</v>
      </c>
      <c r="K14" s="11">
        <f t="shared" si="4"/>
        <v>1194345</v>
      </c>
      <c r="L14" s="55"/>
    </row>
    <row r="15" spans="1:13" ht="17.25" customHeight="1">
      <c r="A15" s="14" t="s">
        <v>22</v>
      </c>
      <c r="B15" s="13">
        <v>18042</v>
      </c>
      <c r="C15" s="13">
        <v>26743</v>
      </c>
      <c r="D15" s="13">
        <v>23875</v>
      </c>
      <c r="E15" s="13">
        <v>15081</v>
      </c>
      <c r="F15" s="13">
        <v>20897</v>
      </c>
      <c r="G15" s="13">
        <v>26153</v>
      </c>
      <c r="H15" s="13">
        <v>17679</v>
      </c>
      <c r="I15" s="13">
        <v>3919</v>
      </c>
      <c r="J15" s="13">
        <v>8998</v>
      </c>
      <c r="K15" s="11">
        <f t="shared" si="4"/>
        <v>161387</v>
      </c>
    </row>
    <row r="16" spans="1:13" ht="17.25" customHeight="1">
      <c r="A16" s="15" t="s">
        <v>121</v>
      </c>
      <c r="B16" s="13">
        <f>B17+B18+B19</f>
        <v>2670</v>
      </c>
      <c r="C16" s="13">
        <f t="shared" ref="C16:J16" si="5">C17+C18+C19</f>
        <v>3834</v>
      </c>
      <c r="D16" s="13">
        <f t="shared" si="5"/>
        <v>3286</v>
      </c>
      <c r="E16" s="13">
        <f t="shared" si="5"/>
        <v>2568</v>
      </c>
      <c r="F16" s="13">
        <f t="shared" si="5"/>
        <v>3551</v>
      </c>
      <c r="G16" s="13">
        <f t="shared" si="5"/>
        <v>5523</v>
      </c>
      <c r="H16" s="13">
        <f t="shared" si="5"/>
        <v>2792</v>
      </c>
      <c r="I16" s="13">
        <f t="shared" si="5"/>
        <v>689</v>
      </c>
      <c r="J16" s="13">
        <f t="shared" si="5"/>
        <v>1171</v>
      </c>
      <c r="K16" s="11">
        <f t="shared" si="4"/>
        <v>26084</v>
      </c>
    </row>
    <row r="17" spans="1:12" ht="17.25" customHeight="1">
      <c r="A17" s="14" t="s">
        <v>122</v>
      </c>
      <c r="B17" s="13">
        <v>2379</v>
      </c>
      <c r="C17" s="13">
        <v>3450</v>
      </c>
      <c r="D17" s="13">
        <v>2953</v>
      </c>
      <c r="E17" s="13">
        <v>2298</v>
      </c>
      <c r="F17" s="13">
        <v>3169</v>
      </c>
      <c r="G17" s="13">
        <v>5007</v>
      </c>
      <c r="H17" s="13">
        <v>2531</v>
      </c>
      <c r="I17" s="13">
        <v>633</v>
      </c>
      <c r="J17" s="13">
        <v>1048</v>
      </c>
      <c r="K17" s="11">
        <f t="shared" si="4"/>
        <v>23468</v>
      </c>
    </row>
    <row r="18" spans="1:12" ht="17.25" customHeight="1">
      <c r="A18" s="14" t="s">
        <v>123</v>
      </c>
      <c r="B18" s="13">
        <v>27</v>
      </c>
      <c r="C18" s="13">
        <v>103</v>
      </c>
      <c r="D18" s="13">
        <v>75</v>
      </c>
      <c r="E18" s="13">
        <v>66</v>
      </c>
      <c r="F18" s="13">
        <v>103</v>
      </c>
      <c r="G18" s="13">
        <v>141</v>
      </c>
      <c r="H18" s="13">
        <v>54</v>
      </c>
      <c r="I18" s="13">
        <v>15</v>
      </c>
      <c r="J18" s="13">
        <v>34</v>
      </c>
      <c r="K18" s="11">
        <f t="shared" si="4"/>
        <v>618</v>
      </c>
    </row>
    <row r="19" spans="1:12" ht="17.25" customHeight="1">
      <c r="A19" s="14" t="s">
        <v>124</v>
      </c>
      <c r="B19" s="13">
        <v>264</v>
      </c>
      <c r="C19" s="13">
        <v>281</v>
      </c>
      <c r="D19" s="13">
        <v>258</v>
      </c>
      <c r="E19" s="13">
        <v>204</v>
      </c>
      <c r="F19" s="13">
        <v>279</v>
      </c>
      <c r="G19" s="13">
        <v>375</v>
      </c>
      <c r="H19" s="13">
        <v>207</v>
      </c>
      <c r="I19" s="13">
        <v>41</v>
      </c>
      <c r="J19" s="11">
        <v>89</v>
      </c>
      <c r="K19" s="11">
        <f t="shared" si="4"/>
        <v>1998</v>
      </c>
    </row>
    <row r="20" spans="1:12" ht="17.25" customHeight="1">
      <c r="A20" s="16" t="s">
        <v>23</v>
      </c>
      <c r="B20" s="11">
        <f>+B21+B22+B23</f>
        <v>199944</v>
      </c>
      <c r="C20" s="11">
        <f t="shared" ref="C20:J20" si="6">+C21+C22+C23</f>
        <v>244254</v>
      </c>
      <c r="D20" s="11">
        <f t="shared" si="6"/>
        <v>256560</v>
      </c>
      <c r="E20" s="11">
        <f t="shared" si="6"/>
        <v>174635</v>
      </c>
      <c r="F20" s="11">
        <f t="shared" si="6"/>
        <v>273968</v>
      </c>
      <c r="G20" s="11">
        <f t="shared" si="6"/>
        <v>475333</v>
      </c>
      <c r="H20" s="11">
        <f t="shared" si="6"/>
        <v>171687</v>
      </c>
      <c r="I20" s="11">
        <f t="shared" si="6"/>
        <v>42605</v>
      </c>
      <c r="J20" s="11">
        <f t="shared" si="6"/>
        <v>91879</v>
      </c>
      <c r="K20" s="11">
        <f t="shared" si="4"/>
        <v>1930865</v>
      </c>
    </row>
    <row r="21" spans="1:12" ht="17.25" customHeight="1">
      <c r="A21" s="12" t="s">
        <v>24</v>
      </c>
      <c r="B21" s="13">
        <v>111560</v>
      </c>
      <c r="C21" s="13">
        <v>149426</v>
      </c>
      <c r="D21" s="13">
        <v>158041</v>
      </c>
      <c r="E21" s="13">
        <v>104610</v>
      </c>
      <c r="F21" s="13">
        <v>161385</v>
      </c>
      <c r="G21" s="13">
        <v>265182</v>
      </c>
      <c r="H21" s="13">
        <v>102780</v>
      </c>
      <c r="I21" s="13">
        <v>27033</v>
      </c>
      <c r="J21" s="13">
        <v>55554</v>
      </c>
      <c r="K21" s="11">
        <f t="shared" si="4"/>
        <v>1135571</v>
      </c>
      <c r="L21" s="55"/>
    </row>
    <row r="22" spans="1:12" ht="17.25" customHeight="1">
      <c r="A22" s="12" t="s">
        <v>25</v>
      </c>
      <c r="B22" s="13">
        <v>78566</v>
      </c>
      <c r="C22" s="13">
        <v>82720</v>
      </c>
      <c r="D22" s="13">
        <v>86156</v>
      </c>
      <c r="E22" s="13">
        <v>62839</v>
      </c>
      <c r="F22" s="13">
        <v>100889</v>
      </c>
      <c r="G22" s="13">
        <v>192400</v>
      </c>
      <c r="H22" s="13">
        <v>61022</v>
      </c>
      <c r="I22" s="13">
        <v>13357</v>
      </c>
      <c r="J22" s="13">
        <v>31441</v>
      </c>
      <c r="K22" s="11">
        <f t="shared" si="4"/>
        <v>709390</v>
      </c>
      <c r="L22" s="55"/>
    </row>
    <row r="23" spans="1:12" ht="17.25" customHeight="1">
      <c r="A23" s="12" t="s">
        <v>26</v>
      </c>
      <c r="B23" s="13">
        <v>9818</v>
      </c>
      <c r="C23" s="13">
        <v>12108</v>
      </c>
      <c r="D23" s="13">
        <v>12363</v>
      </c>
      <c r="E23" s="13">
        <v>7186</v>
      </c>
      <c r="F23" s="13">
        <v>11694</v>
      </c>
      <c r="G23" s="13">
        <v>17751</v>
      </c>
      <c r="H23" s="13">
        <v>7885</v>
      </c>
      <c r="I23" s="13">
        <v>2215</v>
      </c>
      <c r="J23" s="13">
        <v>4884</v>
      </c>
      <c r="K23" s="11">
        <f t="shared" si="4"/>
        <v>85904</v>
      </c>
    </row>
    <row r="24" spans="1:12" ht="17.25" customHeight="1">
      <c r="A24" s="16" t="s">
        <v>27</v>
      </c>
      <c r="B24" s="13">
        <v>40833</v>
      </c>
      <c r="C24" s="13">
        <v>66025</v>
      </c>
      <c r="D24" s="13">
        <v>77706</v>
      </c>
      <c r="E24" s="13">
        <v>48442</v>
      </c>
      <c r="F24" s="13">
        <v>59309</v>
      </c>
      <c r="G24" s="13">
        <v>64965</v>
      </c>
      <c r="H24" s="13">
        <v>33336</v>
      </c>
      <c r="I24" s="13">
        <v>14757</v>
      </c>
      <c r="J24" s="13">
        <v>33421</v>
      </c>
      <c r="K24" s="11">
        <f t="shared" si="4"/>
        <v>438794</v>
      </c>
    </row>
    <row r="25" spans="1:12" ht="17.25" customHeight="1">
      <c r="A25" s="12" t="s">
        <v>28</v>
      </c>
      <c r="B25" s="13">
        <v>26133</v>
      </c>
      <c r="C25" s="13">
        <v>42256</v>
      </c>
      <c r="D25" s="13">
        <v>49732</v>
      </c>
      <c r="E25" s="13">
        <v>31003</v>
      </c>
      <c r="F25" s="13">
        <v>37958</v>
      </c>
      <c r="G25" s="13">
        <v>41578</v>
      </c>
      <c r="H25" s="13">
        <v>21335</v>
      </c>
      <c r="I25" s="13">
        <v>9444</v>
      </c>
      <c r="J25" s="13">
        <v>21389</v>
      </c>
      <c r="K25" s="11">
        <f t="shared" si="4"/>
        <v>280828</v>
      </c>
      <c r="L25" s="55"/>
    </row>
    <row r="26" spans="1:12" ht="17.25" customHeight="1">
      <c r="A26" s="12" t="s">
        <v>29</v>
      </c>
      <c r="B26" s="13">
        <v>14700</v>
      </c>
      <c r="C26" s="13">
        <v>23769</v>
      </c>
      <c r="D26" s="13">
        <v>27974</v>
      </c>
      <c r="E26" s="13">
        <v>17439</v>
      </c>
      <c r="F26" s="13">
        <v>21351</v>
      </c>
      <c r="G26" s="13">
        <v>23387</v>
      </c>
      <c r="H26" s="13">
        <v>12001</v>
      </c>
      <c r="I26" s="13">
        <v>5313</v>
      </c>
      <c r="J26" s="13">
        <v>12032</v>
      </c>
      <c r="K26" s="11">
        <f t="shared" si="4"/>
        <v>157966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8056</v>
      </c>
      <c r="I27" s="11">
        <v>0</v>
      </c>
      <c r="J27" s="11">
        <v>0</v>
      </c>
      <c r="K27" s="11">
        <f t="shared" si="4"/>
        <v>8056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9811.17</v>
      </c>
      <c r="I35" s="20">
        <v>0</v>
      </c>
      <c r="J35" s="20">
        <v>0</v>
      </c>
      <c r="K35" s="24">
        <f>SUM(B35:J35)</f>
        <v>9811.17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1373319.6400000001</v>
      </c>
      <c r="C47" s="23">
        <f t="shared" ref="C47:H47" si="9">+C48+C56</f>
        <v>2082109.8299999998</v>
      </c>
      <c r="D47" s="23">
        <f t="shared" si="9"/>
        <v>2330183.31</v>
      </c>
      <c r="E47" s="23">
        <f t="shared" si="9"/>
        <v>1382889</v>
      </c>
      <c r="F47" s="23">
        <f t="shared" si="9"/>
        <v>1872409.97</v>
      </c>
      <c r="G47" s="23">
        <f t="shared" si="9"/>
        <v>2491940.0099999998</v>
      </c>
      <c r="H47" s="23">
        <f t="shared" si="9"/>
        <v>1361394.75</v>
      </c>
      <c r="I47" s="23">
        <f>+I48+I56</f>
        <v>531629.35</v>
      </c>
      <c r="J47" s="23">
        <f>+J48+J56</f>
        <v>739721.25</v>
      </c>
      <c r="K47" s="23">
        <f>SUM(B47:J47)</f>
        <v>14165597.109999999</v>
      </c>
    </row>
    <row r="48" spans="1:11" ht="17.25" customHeight="1">
      <c r="A48" s="16" t="s">
        <v>48</v>
      </c>
      <c r="B48" s="24">
        <f>SUM(B49:B55)</f>
        <v>1358309.31</v>
      </c>
      <c r="C48" s="24">
        <f t="shared" ref="C48:H48" si="10">SUM(C49:C55)</f>
        <v>2062101.94</v>
      </c>
      <c r="D48" s="24">
        <f t="shared" si="10"/>
        <v>2309920.4</v>
      </c>
      <c r="E48" s="24">
        <f t="shared" si="10"/>
        <v>1364002.48</v>
      </c>
      <c r="F48" s="24">
        <f t="shared" si="10"/>
        <v>1854001.27</v>
      </c>
      <c r="G48" s="24">
        <f t="shared" si="10"/>
        <v>2466999.0499999998</v>
      </c>
      <c r="H48" s="24">
        <f t="shared" si="10"/>
        <v>1345944.89</v>
      </c>
      <c r="I48" s="24">
        <f>SUM(I49:I55)</f>
        <v>531629.35</v>
      </c>
      <c r="J48" s="24">
        <f>SUM(J49:J55)</f>
        <v>728134.34</v>
      </c>
      <c r="K48" s="24">
        <f t="shared" ref="K48:K56" si="11">SUM(B48:J48)</f>
        <v>14021043.029999999</v>
      </c>
    </row>
    <row r="49" spans="1:11" ht="17.25" customHeight="1">
      <c r="A49" s="36" t="s">
        <v>49</v>
      </c>
      <c r="B49" s="24">
        <f t="shared" ref="B49:H49" si="12">ROUND(B30*B7,2)</f>
        <v>1358309.31</v>
      </c>
      <c r="C49" s="24">
        <f t="shared" si="12"/>
        <v>2057528.71</v>
      </c>
      <c r="D49" s="24">
        <f t="shared" si="12"/>
        <v>2309920.4</v>
      </c>
      <c r="E49" s="24">
        <f t="shared" si="12"/>
        <v>1364002.48</v>
      </c>
      <c r="F49" s="24">
        <f t="shared" si="12"/>
        <v>1854001.27</v>
      </c>
      <c r="G49" s="24">
        <f t="shared" si="12"/>
        <v>2466999.0499999998</v>
      </c>
      <c r="H49" s="24">
        <f t="shared" si="12"/>
        <v>1336133.72</v>
      </c>
      <c r="I49" s="24">
        <f>ROUND(I30*I7,2)</f>
        <v>531629.35</v>
      </c>
      <c r="J49" s="24">
        <f>ROUND(J30*J7,2)</f>
        <v>728134.34</v>
      </c>
      <c r="K49" s="24">
        <f t="shared" si="11"/>
        <v>14006658.629999999</v>
      </c>
    </row>
    <row r="50" spans="1:11" ht="17.25" customHeight="1">
      <c r="A50" s="36" t="s">
        <v>50</v>
      </c>
      <c r="B50" s="20">
        <v>0</v>
      </c>
      <c r="C50" s="24">
        <f>ROUND(C31*C7,2)</f>
        <v>4573.2299999999996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4573.2299999999996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9811.17</v>
      </c>
      <c r="I53" s="33">
        <f>+I35</f>
        <v>0</v>
      </c>
      <c r="J53" s="33">
        <f>+J35</f>
        <v>0</v>
      </c>
      <c r="K53" s="24">
        <f t="shared" si="11"/>
        <v>9811.17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-257195.92</v>
      </c>
      <c r="C60" s="37">
        <f t="shared" si="13"/>
        <v>-270834.31</v>
      </c>
      <c r="D60" s="37">
        <f t="shared" si="13"/>
        <v>-254733.07</v>
      </c>
      <c r="E60" s="37">
        <f t="shared" si="13"/>
        <v>-289465.31</v>
      </c>
      <c r="F60" s="37">
        <f t="shared" si="13"/>
        <v>-288897.57</v>
      </c>
      <c r="G60" s="37">
        <f t="shared" si="13"/>
        <v>-318675.65000000002</v>
      </c>
      <c r="H60" s="37">
        <f t="shared" si="13"/>
        <v>-217691.6</v>
      </c>
      <c r="I60" s="37">
        <f t="shared" si="13"/>
        <v>-82921.239999999991</v>
      </c>
      <c r="J60" s="37">
        <f t="shared" si="13"/>
        <v>-91345.72</v>
      </c>
      <c r="K60" s="37">
        <f>SUM(B60:J60)</f>
        <v>-2071760.3900000001</v>
      </c>
    </row>
    <row r="61" spans="1:11" ht="18.75" customHeight="1">
      <c r="A61" s="16" t="s">
        <v>83</v>
      </c>
      <c r="B61" s="37">
        <f t="shared" ref="B61:J61" si="14">B62+B63+B64+B65+B66+B67</f>
        <v>-242381.41</v>
      </c>
      <c r="C61" s="37">
        <f t="shared" si="14"/>
        <v>-249132.22</v>
      </c>
      <c r="D61" s="37">
        <f t="shared" si="14"/>
        <v>-233196.93</v>
      </c>
      <c r="E61" s="37">
        <f t="shared" si="14"/>
        <v>-262247.13</v>
      </c>
      <c r="F61" s="37">
        <f t="shared" si="14"/>
        <v>-268884.21000000002</v>
      </c>
      <c r="G61" s="37">
        <f t="shared" si="14"/>
        <v>-288796.95</v>
      </c>
      <c r="H61" s="37">
        <f t="shared" si="14"/>
        <v>-203073</v>
      </c>
      <c r="I61" s="37">
        <f t="shared" si="14"/>
        <v>-39102</v>
      </c>
      <c r="J61" s="37">
        <f t="shared" si="14"/>
        <v>-66510</v>
      </c>
      <c r="K61" s="37">
        <f t="shared" ref="K61:K92" si="15">SUM(B61:J61)</f>
        <v>-1853323.85</v>
      </c>
    </row>
    <row r="62" spans="1:11" ht="18.75" customHeight="1">
      <c r="A62" s="12" t="s">
        <v>84</v>
      </c>
      <c r="B62" s="37">
        <f>-ROUND(B9*$D$3,2)</f>
        <v>-173676</v>
      </c>
      <c r="C62" s="37">
        <f t="shared" ref="C62:J62" si="16">-ROUND(C9*$D$3,2)</f>
        <v>-237789</v>
      </c>
      <c r="D62" s="37">
        <f t="shared" si="16"/>
        <v>-202455</v>
      </c>
      <c r="E62" s="37">
        <f t="shared" si="16"/>
        <v>-150288</v>
      </c>
      <c r="F62" s="37">
        <f t="shared" si="16"/>
        <v>-182112</v>
      </c>
      <c r="G62" s="37">
        <f t="shared" si="16"/>
        <v>-214953</v>
      </c>
      <c r="H62" s="37">
        <f t="shared" si="16"/>
        <v>-203073</v>
      </c>
      <c r="I62" s="37">
        <f t="shared" si="16"/>
        <v>-39102</v>
      </c>
      <c r="J62" s="37">
        <f t="shared" si="16"/>
        <v>-66510</v>
      </c>
      <c r="K62" s="37">
        <f t="shared" si="15"/>
        <v>-1469958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-68705.41</v>
      </c>
      <c r="C66" s="49">
        <v>-11343.22</v>
      </c>
      <c r="D66" s="49">
        <v>-30741.93</v>
      </c>
      <c r="E66" s="49">
        <v>-111959.13</v>
      </c>
      <c r="F66" s="49">
        <v>-86772.21</v>
      </c>
      <c r="G66" s="49">
        <v>-73843.95</v>
      </c>
      <c r="H66" s="20">
        <v>0</v>
      </c>
      <c r="I66" s="20">
        <v>0</v>
      </c>
      <c r="J66" s="20">
        <v>0</v>
      </c>
      <c r="K66" s="37">
        <f t="shared" si="15"/>
        <v>-383365.85000000003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-27218.18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-43819.24</v>
      </c>
      <c r="J68" s="37">
        <f t="shared" si="17"/>
        <v>-24835.72</v>
      </c>
      <c r="K68" s="37">
        <f t="shared" si="15"/>
        <v>-218436.54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-11477.98</v>
      </c>
      <c r="F92" s="20">
        <v>0</v>
      </c>
      <c r="G92" s="20">
        <v>0</v>
      </c>
      <c r="H92" s="20">
        <v>0</v>
      </c>
      <c r="I92" s="50">
        <v>-6698.53</v>
      </c>
      <c r="J92" s="50">
        <v>-13241.01</v>
      </c>
      <c r="K92" s="50">
        <f t="shared" si="15"/>
        <v>-31417.519999999997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1116123.7200000002</v>
      </c>
      <c r="C96" s="25">
        <f t="shared" si="19"/>
        <v>1811275.5199999998</v>
      </c>
      <c r="D96" s="25">
        <f t="shared" si="19"/>
        <v>2075450.24</v>
      </c>
      <c r="E96" s="25">
        <f t="shared" si="19"/>
        <v>1093423.6900000002</v>
      </c>
      <c r="F96" s="25">
        <f t="shared" si="19"/>
        <v>1583512.4</v>
      </c>
      <c r="G96" s="25">
        <f t="shared" si="19"/>
        <v>2173264.3599999994</v>
      </c>
      <c r="H96" s="25">
        <f t="shared" si="19"/>
        <v>1143703.1499999999</v>
      </c>
      <c r="I96" s="25">
        <f>+I97+I98</f>
        <v>448708.11</v>
      </c>
      <c r="J96" s="25">
        <f>+J97+J98</f>
        <v>648375.53</v>
      </c>
      <c r="K96" s="50">
        <f t="shared" si="18"/>
        <v>12093836.719999999</v>
      </c>
      <c r="L96" s="57"/>
    </row>
    <row r="97" spans="1:13" ht="18.75" customHeight="1">
      <c r="A97" s="16" t="s">
        <v>91</v>
      </c>
      <c r="B97" s="25">
        <f t="shared" ref="B97:J97" si="20">+B48+B61+B68+B93</f>
        <v>1101113.3900000001</v>
      </c>
      <c r="C97" s="25">
        <f t="shared" si="20"/>
        <v>1791267.63</v>
      </c>
      <c r="D97" s="25">
        <f t="shared" si="20"/>
        <v>2055187.33</v>
      </c>
      <c r="E97" s="25">
        <f t="shared" si="20"/>
        <v>1074537.1700000002</v>
      </c>
      <c r="F97" s="25">
        <f t="shared" si="20"/>
        <v>1565103.7</v>
      </c>
      <c r="G97" s="25">
        <f t="shared" si="20"/>
        <v>2148323.3999999994</v>
      </c>
      <c r="H97" s="25">
        <f t="shared" si="20"/>
        <v>1128253.2899999998</v>
      </c>
      <c r="I97" s="25">
        <f t="shared" si="20"/>
        <v>448708.11</v>
      </c>
      <c r="J97" s="25">
        <f t="shared" si="20"/>
        <v>636788.62</v>
      </c>
      <c r="K97" s="50">
        <f t="shared" si="18"/>
        <v>11949282.639999997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144554.07999999999</v>
      </c>
    </row>
    <row r="99" spans="1:13" ht="18.75" customHeight="1">
      <c r="A99" s="16" t="s">
        <v>93</v>
      </c>
      <c r="B99" s="20"/>
      <c r="C99" s="20"/>
      <c r="D99" s="20"/>
      <c r="E99" s="20"/>
      <c r="F99" s="20"/>
      <c r="G99" s="20"/>
      <c r="H99" s="20"/>
      <c r="I99" s="20"/>
      <c r="J99" s="20"/>
      <c r="K99" s="21"/>
      <c r="M99" s="63"/>
    </row>
    <row r="100" spans="1:13" ht="18.75" customHeight="1">
      <c r="A100" s="16" t="s">
        <v>94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3" ht="18.75" customHeight="1">
      <c r="A101" s="2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12093836.730000002</v>
      </c>
    </row>
    <row r="105" spans="1:13" ht="18.75" customHeight="1">
      <c r="A105" s="27" t="s">
        <v>79</v>
      </c>
      <c r="B105" s="28">
        <v>135215.12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135215.12</v>
      </c>
    </row>
    <row r="106" spans="1:13" ht="18.75" customHeight="1">
      <c r="A106" s="27" t="s">
        <v>80</v>
      </c>
      <c r="B106" s="28">
        <v>980908.61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980908.61</v>
      </c>
    </row>
    <row r="107" spans="1:13" ht="18.75" customHeight="1">
      <c r="A107" s="27" t="s">
        <v>81</v>
      </c>
      <c r="B107" s="42">
        <v>0</v>
      </c>
      <c r="C107" s="28">
        <f>+C96</f>
        <v>1811275.5199999998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1811275.5199999998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2075450.24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2075450.24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1093423.6900000002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1093423.6900000002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197195.19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197195.19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270497.09000000003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270497.09000000003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411013.37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411013.37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704806.75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704806.75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629280.89</v>
      </c>
      <c r="H114" s="42">
        <v>0</v>
      </c>
      <c r="I114" s="42">
        <v>0</v>
      </c>
      <c r="J114" s="42">
        <v>0</v>
      </c>
      <c r="K114" s="43">
        <f t="shared" si="22"/>
        <v>629280.89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50738.66</v>
      </c>
      <c r="H115" s="42">
        <v>0</v>
      </c>
      <c r="I115" s="42">
        <v>0</v>
      </c>
      <c r="J115" s="42">
        <v>0</v>
      </c>
      <c r="K115" s="43">
        <f t="shared" si="22"/>
        <v>50738.66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346692.96</v>
      </c>
      <c r="H116" s="42">
        <v>0</v>
      </c>
      <c r="I116" s="42">
        <v>0</v>
      </c>
      <c r="J116" s="42">
        <v>0</v>
      </c>
      <c r="K116" s="43">
        <f t="shared" si="22"/>
        <v>346692.96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313637.71000000002</v>
      </c>
      <c r="H117" s="42">
        <v>0</v>
      </c>
      <c r="I117" s="42">
        <v>0</v>
      </c>
      <c r="J117" s="42">
        <v>0</v>
      </c>
      <c r="K117" s="43">
        <f t="shared" si="22"/>
        <v>313637.71000000002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832914.14</v>
      </c>
      <c r="H118" s="42">
        <v>0</v>
      </c>
      <c r="I118" s="42">
        <v>0</v>
      </c>
      <c r="J118" s="42">
        <v>0</v>
      </c>
      <c r="K118" s="43">
        <f t="shared" si="22"/>
        <v>832914.14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413079.19</v>
      </c>
      <c r="I119" s="42">
        <v>0</v>
      </c>
      <c r="J119" s="42">
        <v>0</v>
      </c>
      <c r="K119" s="43">
        <f t="shared" si="22"/>
        <v>413079.19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730623.96</v>
      </c>
      <c r="I120" s="42">
        <v>0</v>
      </c>
      <c r="J120" s="42">
        <v>0</v>
      </c>
      <c r="K120" s="43">
        <f t="shared" si="22"/>
        <v>730623.96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448708.11</v>
      </c>
      <c r="J121" s="42">
        <v>0</v>
      </c>
      <c r="K121" s="43">
        <f t="shared" si="22"/>
        <v>448708.11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648375.53</v>
      </c>
      <c r="K122" s="46">
        <f t="shared" si="22"/>
        <v>648375.53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2014-02-21T18:12:09Z</dcterms:modified>
</cp:coreProperties>
</file>