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D97" i="8"/>
  <c r="H100"/>
  <c r="G100"/>
  <c r="F100"/>
  <c r="E100"/>
  <c r="D100"/>
  <c r="C100"/>
  <c r="B100"/>
  <c r="K100" s="1"/>
  <c r="K94" l="1"/>
  <c r="K81"/>
  <c r="K75"/>
  <c r="K65"/>
  <c r="K64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B20"/>
  <c r="C20"/>
  <c r="D20"/>
  <c r="E20"/>
  <c r="F20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 s="1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K62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2"/>
  <c r="K83"/>
  <c r="K84"/>
  <c r="K85"/>
  <c r="K86"/>
  <c r="K87"/>
  <c r="K88"/>
  <c r="K89"/>
  <c r="K90"/>
  <c r="K92"/>
  <c r="K95"/>
  <c r="B98"/>
  <c r="C98"/>
  <c r="D98"/>
  <c r="E98"/>
  <c r="F98"/>
  <c r="G98"/>
  <c r="H98"/>
  <c r="I98"/>
  <c r="J98"/>
  <c r="K98"/>
  <c r="K99"/>
  <c r="K105"/>
  <c r="K106"/>
  <c r="K110"/>
  <c r="K111"/>
  <c r="K112"/>
  <c r="K113"/>
  <c r="K114"/>
  <c r="K115"/>
  <c r="K116"/>
  <c r="K117"/>
  <c r="K118"/>
  <c r="K119"/>
  <c r="K120"/>
  <c r="K121"/>
  <c r="K122"/>
  <c r="K68" l="1"/>
  <c r="H60"/>
  <c r="F60"/>
  <c r="D60"/>
  <c r="K20"/>
  <c r="J8"/>
  <c r="J7" s="1"/>
  <c r="J49" s="1"/>
  <c r="J48" s="1"/>
  <c r="J47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H47"/>
  <c r="H97"/>
  <c r="H96" s="1"/>
  <c r="F47"/>
  <c r="F97"/>
  <c r="F96" s="1"/>
  <c r="D47"/>
  <c r="D96"/>
  <c r="D108" s="1"/>
  <c r="K108" s="1"/>
  <c r="K8"/>
  <c r="K7" s="1"/>
  <c r="B7"/>
  <c r="B49" s="1"/>
  <c r="I97"/>
  <c r="I96" s="1"/>
  <c r="I47"/>
  <c r="G97"/>
  <c r="G96" s="1"/>
  <c r="G47"/>
  <c r="E97"/>
  <c r="E96" s="1"/>
  <c r="E109" s="1"/>
  <c r="K109" s="1"/>
  <c r="E47"/>
  <c r="C50"/>
  <c r="K50" s="1"/>
  <c r="C49"/>
  <c r="J61"/>
  <c r="J60" s="1"/>
  <c r="K19"/>
  <c r="K61" l="1"/>
  <c r="B48"/>
  <c r="K49"/>
  <c r="C48"/>
  <c r="J97"/>
  <c r="J96" s="1"/>
  <c r="J123" s="1"/>
  <c r="K60"/>
  <c r="C97" l="1"/>
  <c r="C96" s="1"/>
  <c r="C107" s="1"/>
  <c r="K107" s="1"/>
  <c r="K104" s="1"/>
  <c r="C47"/>
  <c r="B47"/>
  <c r="K48"/>
  <c r="B97"/>
  <c r="K97" l="1"/>
  <c r="B96"/>
  <c r="K96" s="1"/>
  <c r="K47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<sst xmlns="http://schemas.openxmlformats.org/spreadsheetml/2006/main" count="129" uniqueCount="129">
  <si>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</si>
  <si>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</si>
  <si>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</si>
  <si>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</si>
  <si>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</si>
  <si>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</si>
  <si>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</si>
  <si>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</si>
  <si>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</si>
  <si>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</si>
  <si>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</si>
  <si>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</si>
  <si>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</si>
  <si>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</si>
  <si>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</si>
  <si>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</si>
  <si>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</si>
  <si>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</si>
  <si>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</si>
  <si>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</si>
  <si>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</si>
  <si>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</si>
  <si>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</si>
  <si>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</si>
  <si>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</si>
  <si>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</si>
  <si>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</si>
  <si>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</si>
  <si>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</si>
  <si>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</si>
  <si>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</si>
  <si>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</si>
  <si>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</si>
  <si>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</si>
  <si>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</si>
  <si>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</si>
  <si>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</si>
  <si>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</si>
  <si>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</si>
  <si>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</si>
  <si>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</si>
  <si>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</si>
  <si>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</si>
  <si>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</si>
  <si>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</si>
  <si>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</si>
  <si>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</si>
  <si>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</si>
  <si>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</si>
  <si>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</si>
  <si>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</si>
  <si>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</si>
  <si>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</si>
  <si>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</si>
  <si>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</si>
  <si>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</si>
  <si>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</si>
  <si>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</si>
  <si>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</si>
  <si>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</si>
  <si>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</si>
  <si>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</si>
  <si>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</si>
  <si>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</si>
  <si>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</si>
  <si>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</si>
  <si>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</si>
  <si>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</si>
  <si>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</si>
  <si>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</si>
  <si>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</si>
  <si>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</si>
  <si>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</si>
  <si>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</si>
  <si>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</si>
  <si>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</si>
  <si>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</si>
  <si>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</si>
  <si>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</si>
  <si>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</si>
  <si>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</si>
  <si>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</si>
  <si>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</si>
  <si>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</si>
  <si>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</si>
  <si>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</si>
  <si>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</si>
  <si>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</si>
  <si>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</si>
  <si>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</si>
  <si>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</si>
  <si>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</si>
  <si>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</si>
  <si>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</si>
  <si>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</si>
  <si>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</si>
  <si>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</si>
  <si>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</si>
  <si>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</si>
  <si>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</si>
  <si>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</si>
  <si>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</si>
  <si>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</si>
  <si>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</si>
  <si>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</si>
  <si>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</si>
  <si>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</si>
  <si>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</si>
  <si>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</si>
  <si>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</si>
  <si>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</si>
  <si>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</si>
  <si>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</si>
  <si>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</si>
  <si>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</si>
  <si>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</si>
  <si>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</si>
  <si>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</si>
  <si>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</si>
  <si>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</si>
  <si>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</si>
  <si>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</si>
  <si>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</si>
  <si>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</si>
  <si>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</si>
  <si>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14/02/14 - VENCIMENTO 21/02/14</t>
  </si>
  <si>
    <t>6.4. Revisão de Remuneração pelo Serviço Atende (1)</t>
  </si>
  <si>
    <t>Nota:</t>
  </si>
  <si>
    <t>(1) Revisão da frota operacional de abril/13.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</si>
</sst>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6.62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117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116</v>
      </c>
      <c r="J5" s="70" t="s">
        <v>115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+B8+B20+B24+B27</f>
        <v>575243</v>
      </c>
      <c r="C7" s="9">
        <f t="shared" si="0"/>
        <v>765976</v>
      </c>
      <c r="D7" s="9">
        <f t="shared" si="0"/>
        <v>782234</v>
      </c>
      <c r="E7" s="9">
        <f t="shared" si="0"/>
        <v>539641</v>
      </c>
      <c r="F7" s="9">
        <f t="shared" si="0"/>
        <v>780258</v>
      </c>
      <c r="G7" s="9">
        <f t="shared" si="0"/>
        <v>1197577</v>
      </c>
      <c r="H7" s="9">
        <f t="shared" si="0"/>
        <v>557934</v>
      </c>
      <c r="I7" s="9">
        <f t="shared" si="0"/>
        <v>122136</v>
      </c>
      <c r="J7" s="9">
        <f t="shared" si="0"/>
        <v>287374</v>
      </c>
      <c r="K7" s="9">
        <f t="shared" si="0"/>
        <v>5608373</v>
      </c>
      <c r="L7" s="55"/>
    </row>
    <row r="8" spans="1:13" ht="17.25" customHeight="1">
      <c r="A8" s="10" t="s">
        <v>124</v>
      </c>
      <c r="B8" s="11">
        <f>B9+B12+B16</f>
        <v>341281</v>
      </c>
      <c r="C8" s="11">
        <f t="shared" ref="C8:J8" si="1">C9+C12+C16</f>
        <v>468718</v>
      </c>
      <c r="D8" s="11">
        <f t="shared" si="1"/>
        <v>446939</v>
      </c>
      <c r="E8" s="11">
        <f t="shared" si="1"/>
        <v>322075</v>
      </c>
      <c r="F8" s="11">
        <f t="shared" si="1"/>
        <v>439180</v>
      </c>
      <c r="G8" s="11">
        <f t="shared" si="1"/>
        <v>644786</v>
      </c>
      <c r="H8" s="11">
        <f t="shared" si="1"/>
        <v>346275</v>
      </c>
      <c r="I8" s="11">
        <f t="shared" si="1"/>
        <v>66988</v>
      </c>
      <c r="J8" s="11">
        <f t="shared" si="1"/>
        <v>162219</v>
      </c>
      <c r="K8" s="11">
        <f>SUM(B8:J8)</f>
        <v>3238461</v>
      </c>
    </row>
    <row r="9" spans="1:13" ht="17.25" customHeight="1">
      <c r="A9" s="15" t="s">
        <v>17</v>
      </c>
      <c r="B9" s="13">
        <f>+B10+B11</f>
        <v>52456</v>
      </c>
      <c r="C9" s="13">
        <f t="shared" ref="C9:J9" si="2">+C10+C11</f>
        <v>73422</v>
      </c>
      <c r="D9" s="13">
        <f t="shared" si="2"/>
        <v>65098</v>
      </c>
      <c r="E9" s="13">
        <f t="shared" si="2"/>
        <v>48286</v>
      </c>
      <c r="F9" s="13">
        <f t="shared" si="2"/>
        <v>59038</v>
      </c>
      <c r="G9" s="13">
        <f t="shared" si="2"/>
        <v>66820</v>
      </c>
      <c r="H9" s="13">
        <f t="shared" si="2"/>
        <v>63597</v>
      </c>
      <c r="I9" s="13">
        <f t="shared" si="2"/>
        <v>12150</v>
      </c>
      <c r="J9" s="13">
        <f t="shared" si="2"/>
        <v>20725</v>
      </c>
      <c r="K9" s="11">
        <f>SUM(B9:J9)</f>
        <v>461592</v>
      </c>
    </row>
    <row r="10" spans="1:13" ht="17.25" customHeight="1">
      <c r="A10" s="31" t="s">
        <v>18</v>
      </c>
      <c r="B10" s="13">
        <v>52456</v>
      </c>
      <c r="C10" s="13">
        <v>73422</v>
      </c>
      <c r="D10" s="13">
        <v>65098</v>
      </c>
      <c r="E10" s="13">
        <v>48286</v>
      </c>
      <c r="F10" s="13">
        <v>59038</v>
      </c>
      <c r="G10" s="13">
        <v>66820</v>
      </c>
      <c r="H10" s="13">
        <v>63597</v>
      </c>
      <c r="I10" s="13">
        <v>12150</v>
      </c>
      <c r="J10" s="13">
        <v>20725</v>
      </c>
      <c r="K10" s="11">
        <f>SUM(B10:J10)</f>
        <v>461592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286317</v>
      </c>
      <c r="C12" s="17">
        <f t="shared" si="3"/>
        <v>391629</v>
      </c>
      <c r="D12" s="17">
        <f t="shared" si="3"/>
        <v>378743</v>
      </c>
      <c r="E12" s="17">
        <f t="shared" si="3"/>
        <v>271328</v>
      </c>
      <c r="F12" s="17">
        <f t="shared" si="3"/>
        <v>376812</v>
      </c>
      <c r="G12" s="17">
        <f t="shared" si="3"/>
        <v>572824</v>
      </c>
      <c r="H12" s="17">
        <f t="shared" si="3"/>
        <v>280095</v>
      </c>
      <c r="I12" s="17">
        <f t="shared" si="3"/>
        <v>54211</v>
      </c>
      <c r="J12" s="17">
        <f t="shared" si="3"/>
        <v>140469</v>
      </c>
      <c r="K12" s="11">
        <f t="shared" ref="K12:K27" si="4">SUM(B12:J12)</f>
        <v>2752428</v>
      </c>
    </row>
    <row r="13" spans="1:13" ht="17.25" customHeight="1">
      <c r="A13" s="14" t="s">
        <v>20</v>
      </c>
      <c r="B13" s="13">
        <v>141167</v>
      </c>
      <c r="C13" s="13">
        <v>206861</v>
      </c>
      <c r="D13" s="13">
        <v>204963</v>
      </c>
      <c r="E13" s="13">
        <v>142051</v>
      </c>
      <c r="F13" s="13">
        <v>196401</v>
      </c>
      <c r="G13" s="13">
        <v>285344</v>
      </c>
      <c r="H13" s="13">
        <v>137392</v>
      </c>
      <c r="I13" s="13">
        <v>30769</v>
      </c>
      <c r="J13" s="13">
        <v>75732</v>
      </c>
      <c r="K13" s="11">
        <f t="shared" si="4"/>
        <v>1420680</v>
      </c>
      <c r="L13" s="55"/>
      <c r="M13" s="56"/>
    </row>
    <row r="14" spans="1:13" ht="17.25" customHeight="1">
      <c r="A14" s="14" t="s">
        <v>21</v>
      </c>
      <c r="B14" s="13">
        <v>130828</v>
      </c>
      <c r="C14" s="13">
        <v>163397</v>
      </c>
      <c r="D14" s="13">
        <v>153737</v>
      </c>
      <c r="E14" s="13">
        <v>116414</v>
      </c>
      <c r="F14" s="13">
        <v>162868</v>
      </c>
      <c r="G14" s="13">
        <v>265664</v>
      </c>
      <c r="H14" s="13">
        <v>127979</v>
      </c>
      <c r="I14" s="13">
        <v>20024</v>
      </c>
      <c r="J14" s="13">
        <v>57074</v>
      </c>
      <c r="K14" s="11">
        <f t="shared" si="4"/>
        <v>1197985</v>
      </c>
      <c r="L14" s="55"/>
    </row>
    <row r="15" spans="1:13" ht="17.25" customHeight="1">
      <c r="A15" s="14" t="s">
        <v>22</v>
      </c>
      <c r="B15" s="13">
        <v>14322</v>
      </c>
      <c r="C15" s="13">
        <v>21371</v>
      </c>
      <c r="D15" s="13">
        <v>20043</v>
      </c>
      <c r="E15" s="13">
        <v>12863</v>
      </c>
      <c r="F15" s="13">
        <v>17543</v>
      </c>
      <c r="G15" s="13">
        <v>21816</v>
      </c>
      <c r="H15" s="13">
        <v>14724</v>
      </c>
      <c r="I15" s="13">
        <v>3418</v>
      </c>
      <c r="J15" s="13">
        <v>7663</v>
      </c>
      <c r="K15" s="11">
        <f t="shared" si="4"/>
        <v>133763</v>
      </c>
    </row>
    <row r="16" spans="1:13" ht="17.25" customHeight="1">
      <c r="A16" s="15" t="s">
        <v>120</v>
      </c>
      <c r="B16" s="13">
        <f>B17+B18+B19</f>
        <v>2508</v>
      </c>
      <c r="C16" s="13">
        <f t="shared" ref="C16:J16" si="5">C17+C18+C19</f>
        <v>3667</v>
      </c>
      <c r="D16" s="13">
        <f t="shared" si="5"/>
        <v>3098</v>
      </c>
      <c r="E16" s="13">
        <f t="shared" si="5"/>
        <v>2461</v>
      </c>
      <c r="F16" s="13">
        <f t="shared" si="5"/>
        <v>3330</v>
      </c>
      <c r="G16" s="13">
        <f t="shared" si="5"/>
        <v>5142</v>
      </c>
      <c r="H16" s="13">
        <f t="shared" si="5"/>
        <v>2583</v>
      </c>
      <c r="I16" s="13">
        <f t="shared" si="5"/>
        <v>627</v>
      </c>
      <c r="J16" s="13">
        <f t="shared" si="5"/>
        <v>1025</v>
      </c>
      <c r="K16" s="11">
        <f t="shared" si="4"/>
        <v>24441</v>
      </c>
    </row>
    <row r="17" spans="1:12" ht="17.25" customHeight="1">
      <c r="A17" s="14" t="s">
        <v>121</v>
      </c>
      <c r="B17" s="13">
        <v>2309</v>
      </c>
      <c r="C17" s="13">
        <v>3432</v>
      </c>
      <c r="D17" s="13">
        <v>2884</v>
      </c>
      <c r="E17" s="13">
        <v>2291</v>
      </c>
      <c r="F17" s="13">
        <v>3072</v>
      </c>
      <c r="G17" s="13">
        <v>4792</v>
      </c>
      <c r="H17" s="13">
        <v>2411</v>
      </c>
      <c r="I17" s="13">
        <v>592</v>
      </c>
      <c r="J17" s="13">
        <v>963</v>
      </c>
      <c r="K17" s="11">
        <f t="shared" si="4"/>
        <v>22746</v>
      </c>
    </row>
    <row r="18" spans="1:12" ht="17.25" customHeight="1">
      <c r="A18" s="14" t="s">
        <v>122</v>
      </c>
      <c r="B18" s="13">
        <v>41</v>
      </c>
      <c r="C18" s="13">
        <v>73</v>
      </c>
      <c r="D18" s="13">
        <v>67</v>
      </c>
      <c r="E18" s="13">
        <v>67</v>
      </c>
      <c r="F18" s="13">
        <v>91</v>
      </c>
      <c r="G18" s="13">
        <v>120</v>
      </c>
      <c r="H18" s="13">
        <v>51</v>
      </c>
      <c r="I18" s="13">
        <v>9</v>
      </c>
      <c r="J18" s="13">
        <v>26</v>
      </c>
      <c r="K18" s="11">
        <f t="shared" si="4"/>
        <v>545</v>
      </c>
    </row>
    <row r="19" spans="1:12" ht="17.25" customHeight="1">
      <c r="A19" s="14" t="s">
        <v>123</v>
      </c>
      <c r="B19" s="13">
        <v>158</v>
      </c>
      <c r="C19" s="13">
        <v>162</v>
      </c>
      <c r="D19" s="13">
        <v>147</v>
      </c>
      <c r="E19" s="13">
        <v>103</v>
      </c>
      <c r="F19" s="13">
        <v>167</v>
      </c>
      <c r="G19" s="13">
        <v>230</v>
      </c>
      <c r="H19" s="13">
        <v>121</v>
      </c>
      <c r="I19" s="13">
        <v>26</v>
      </c>
      <c r="J19" s="11">
        <v>36</v>
      </c>
      <c r="K19" s="11">
        <f t="shared" si="4"/>
        <v>1150</v>
      </c>
    </row>
    <row r="20" spans="1:12" ht="17.25" customHeight="1">
      <c r="A20" s="16" t="s">
        <v>23</v>
      </c>
      <c r="B20" s="11">
        <f>+B21+B22+B23</f>
        <v>194387</v>
      </c>
      <c r="C20" s="11">
        <f t="shared" ref="C20:J20" si="6">+C21+C22+C23</f>
        <v>233998</v>
      </c>
      <c r="D20" s="11">
        <f t="shared" si="6"/>
        <v>259980</v>
      </c>
      <c r="E20" s="11">
        <f t="shared" si="6"/>
        <v>171430</v>
      </c>
      <c r="F20" s="11">
        <f t="shared" si="6"/>
        <v>283434</v>
      </c>
      <c r="G20" s="11">
        <f t="shared" si="6"/>
        <v>493163</v>
      </c>
      <c r="H20" s="11">
        <f t="shared" si="6"/>
        <v>172444</v>
      </c>
      <c r="I20" s="11">
        <f t="shared" si="6"/>
        <v>41193</v>
      </c>
      <c r="J20" s="11">
        <f t="shared" si="6"/>
        <v>92275</v>
      </c>
      <c r="K20" s="11">
        <f t="shared" si="4"/>
        <v>1942304</v>
      </c>
    </row>
    <row r="21" spans="1:12" ht="17.25" customHeight="1">
      <c r="A21" s="12" t="s">
        <v>24</v>
      </c>
      <c r="B21" s="13">
        <v>108857</v>
      </c>
      <c r="C21" s="13">
        <v>143527</v>
      </c>
      <c r="D21" s="13">
        <v>159984</v>
      </c>
      <c r="E21" s="13">
        <v>102742</v>
      </c>
      <c r="F21" s="13">
        <v>167008</v>
      </c>
      <c r="G21" s="13">
        <v>271636</v>
      </c>
      <c r="H21" s="13">
        <v>102007</v>
      </c>
      <c r="I21" s="13">
        <v>26376</v>
      </c>
      <c r="J21" s="13">
        <v>55489</v>
      </c>
      <c r="K21" s="11">
        <f t="shared" si="4"/>
        <v>1137626</v>
      </c>
      <c r="L21" s="55"/>
    </row>
    <row r="22" spans="1:12" ht="17.25" customHeight="1">
      <c r="A22" s="12" t="s">
        <v>25</v>
      </c>
      <c r="B22" s="13">
        <v>77675</v>
      </c>
      <c r="C22" s="13">
        <v>80678</v>
      </c>
      <c r="D22" s="13">
        <v>89034</v>
      </c>
      <c r="E22" s="13">
        <v>62502</v>
      </c>
      <c r="F22" s="13">
        <v>106007</v>
      </c>
      <c r="G22" s="13">
        <v>206250</v>
      </c>
      <c r="H22" s="13">
        <v>63719</v>
      </c>
      <c r="I22" s="13">
        <v>12965</v>
      </c>
      <c r="J22" s="13">
        <v>32540</v>
      </c>
      <c r="K22" s="11">
        <f t="shared" si="4"/>
        <v>731370</v>
      </c>
      <c r="L22" s="55"/>
    </row>
    <row r="23" spans="1:12" ht="17.25" customHeight="1">
      <c r="A23" s="12" t="s">
        <v>26</v>
      </c>
      <c r="B23" s="13">
        <v>7855</v>
      </c>
      <c r="C23" s="13">
        <v>9793</v>
      </c>
      <c r="D23" s="13">
        <v>10962</v>
      </c>
      <c r="E23" s="13">
        <v>6186</v>
      </c>
      <c r="F23" s="13">
        <v>10419</v>
      </c>
      <c r="G23" s="13">
        <v>15277</v>
      </c>
      <c r="H23" s="13">
        <v>6718</v>
      </c>
      <c r="I23" s="13">
        <v>1852</v>
      </c>
      <c r="J23" s="13">
        <v>4246</v>
      </c>
      <c r="K23" s="11">
        <f t="shared" si="4"/>
        <v>73308</v>
      </c>
    </row>
    <row r="24" spans="1:12" ht="17.25" customHeight="1">
      <c r="A24" s="16" t="s">
        <v>27</v>
      </c>
      <c r="B24" s="13">
        <v>39575</v>
      </c>
      <c r="C24" s="13">
        <v>63260</v>
      </c>
      <c r="D24" s="13">
        <v>75315</v>
      </c>
      <c r="E24" s="13">
        <v>46136</v>
      </c>
      <c r="F24" s="13">
        <v>57644</v>
      </c>
      <c r="G24" s="13">
        <v>59628</v>
      </c>
      <c r="H24" s="13">
        <v>31803</v>
      </c>
      <c r="I24" s="13">
        <v>13955</v>
      </c>
      <c r="J24" s="13">
        <v>32880</v>
      </c>
      <c r="K24" s="11">
        <f t="shared" si="4"/>
        <v>420196</v>
      </c>
    </row>
    <row r="25" spans="1:12" ht="17.25" customHeight="1">
      <c r="A25" s="12" t="s">
        <v>28</v>
      </c>
      <c r="B25" s="13">
        <v>25328</v>
      </c>
      <c r="C25" s="13">
        <v>40486</v>
      </c>
      <c r="D25" s="13">
        <v>48202</v>
      </c>
      <c r="E25" s="13">
        <v>29527</v>
      </c>
      <c r="F25" s="13">
        <v>36892</v>
      </c>
      <c r="G25" s="13">
        <v>38162</v>
      </c>
      <c r="H25" s="13">
        <v>20354</v>
      </c>
      <c r="I25" s="13">
        <v>8931</v>
      </c>
      <c r="J25" s="13">
        <v>21043</v>
      </c>
      <c r="K25" s="11">
        <f t="shared" si="4"/>
        <v>268925</v>
      </c>
      <c r="L25" s="55"/>
    </row>
    <row r="26" spans="1:12" ht="17.25" customHeight="1">
      <c r="A26" s="12" t="s">
        <v>29</v>
      </c>
      <c r="B26" s="13">
        <v>14247</v>
      </c>
      <c r="C26" s="13">
        <v>22774</v>
      </c>
      <c r="D26" s="13">
        <v>27113</v>
      </c>
      <c r="E26" s="13">
        <v>16609</v>
      </c>
      <c r="F26" s="13">
        <v>20752</v>
      </c>
      <c r="G26" s="13">
        <v>21466</v>
      </c>
      <c r="H26" s="13">
        <v>11449</v>
      </c>
      <c r="I26" s="13">
        <v>5024</v>
      </c>
      <c r="J26" s="13">
        <v>11837</v>
      </c>
      <c r="K26" s="11">
        <f t="shared" si="4"/>
        <v>151271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7412</v>
      </c>
      <c r="I27" s="11">
        <v>0</v>
      </c>
      <c r="J27" s="11">
        <v>0</v>
      </c>
      <c r="K27" s="11">
        <f t="shared" si="4"/>
        <v>7412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11340.54</v>
      </c>
      <c r="I35" s="20">
        <v>0</v>
      </c>
      <c r="J35" s="20">
        <v>0</v>
      </c>
      <c r="K35" s="24">
        <f>SUM(B35:J35)</f>
        <v>11340.54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1321329.6600000001</v>
      </c>
      <c r="C47" s="23">
        <f t="shared" ref="C47:H47" si="9">+C48+C56</f>
        <v>2003996.26</v>
      </c>
      <c r="D47" s="23">
        <f t="shared" si="9"/>
        <v>2322064.6800000002</v>
      </c>
      <c r="E47" s="23">
        <f t="shared" si="9"/>
        <v>1357196.2</v>
      </c>
      <c r="F47" s="23">
        <f t="shared" si="9"/>
        <v>1896957.8599999999</v>
      </c>
      <c r="G47" s="23">
        <f t="shared" si="9"/>
        <v>2505242.6800000002</v>
      </c>
      <c r="H47" s="23">
        <f t="shared" si="9"/>
        <v>1351772.06</v>
      </c>
      <c r="I47" s="23">
        <f>+I48+I56</f>
        <v>514864.31</v>
      </c>
      <c r="J47" s="23">
        <f>+J48+J56</f>
        <v>729878.22000000009</v>
      </c>
      <c r="K47" s="23">
        <f>SUM(B47:J47)</f>
        <v>14003301.930000002</v>
      </c>
    </row>
    <row r="48" spans="1:11" ht="17.25" customHeight="1">
      <c r="A48" s="16" t="s">
        <v>48</v>
      </c>
      <c r="B48" s="24">
        <f>SUM(B49:B55)</f>
        <v>1306319.33</v>
      </c>
      <c r="C48" s="24">
        <f t="shared" ref="C48:H48" si="10">SUM(C49:C55)</f>
        <v>1983988.37</v>
      </c>
      <c r="D48" s="24">
        <f t="shared" si="10"/>
        <v>2301801.77</v>
      </c>
      <c r="E48" s="24">
        <f t="shared" si="10"/>
        <v>1338309.68</v>
      </c>
      <c r="F48" s="24">
        <f t="shared" si="10"/>
        <v>1878549.16</v>
      </c>
      <c r="G48" s="24">
        <f t="shared" si="10"/>
        <v>2480301.7200000002</v>
      </c>
      <c r="H48" s="24">
        <f t="shared" si="10"/>
        <v>1336322.2</v>
      </c>
      <c r="I48" s="24">
        <f>SUM(I49:I55)</f>
        <v>514864.31</v>
      </c>
      <c r="J48" s="24">
        <f>SUM(J49:J55)</f>
        <v>718291.31</v>
      </c>
      <c r="K48" s="24">
        <f t="shared" ref="K48:K56" si="11">SUM(B48:J48)</f>
        <v>13858747.850000001</v>
      </c>
    </row>
    <row r="49" spans="1:11" ht="17.25" customHeight="1">
      <c r="A49" s="36" t="s">
        <v>49</v>
      </c>
      <c r="B49" s="24">
        <f t="shared" ref="B49:H49" si="12">ROUND(B30*B7,2)</f>
        <v>1306319.33</v>
      </c>
      <c r="C49" s="24">
        <f t="shared" si="12"/>
        <v>1979588.37</v>
      </c>
      <c r="D49" s="24">
        <f t="shared" si="12"/>
        <v>2301801.77</v>
      </c>
      <c r="E49" s="24">
        <f t="shared" si="12"/>
        <v>1338309.68</v>
      </c>
      <c r="F49" s="24">
        <f t="shared" si="12"/>
        <v>1878549.16</v>
      </c>
      <c r="G49" s="24">
        <f t="shared" si="12"/>
        <v>2480301.7200000002</v>
      </c>
      <c r="H49" s="24">
        <f t="shared" si="12"/>
        <v>1324981.6599999999</v>
      </c>
      <c r="I49" s="24">
        <f>ROUND(I30*I7,2)</f>
        <v>514864.31</v>
      </c>
      <c r="J49" s="24">
        <f>ROUND(J30*J7,2)</f>
        <v>718291.31</v>
      </c>
      <c r="K49" s="24">
        <f t="shared" si="11"/>
        <v>13843007.310000002</v>
      </c>
    </row>
    <row r="50" spans="1:11" ht="17.25" customHeight="1">
      <c r="A50" s="36" t="s">
        <v>50</v>
      </c>
      <c r="B50" s="20">
        <v>0</v>
      </c>
      <c r="C50" s="24">
        <f>ROUND(C31*C7,2)</f>
        <v>4400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4400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11340.54</v>
      </c>
      <c r="I53" s="33">
        <f>+I35</f>
        <v>0</v>
      </c>
      <c r="J53" s="33">
        <f>+J35</f>
        <v>0</v>
      </c>
      <c r="K53" s="24">
        <f t="shared" si="11"/>
        <v>11340.54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1" ht="17.25" customHeight="1">
      <c r="A57" s="16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7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-250980.25</v>
      </c>
      <c r="C60" s="37">
        <f t="shared" si="13"/>
        <v>-274634.90000000002</v>
      </c>
      <c r="D60" s="37">
        <f t="shared" si="13"/>
        <v>-272454.17000000004</v>
      </c>
      <c r="E60" s="37">
        <f t="shared" si="13"/>
        <v>-369962.97000000003</v>
      </c>
      <c r="F60" s="37">
        <f t="shared" si="13"/>
        <v>-323161.58</v>
      </c>
      <c r="G60" s="37">
        <f t="shared" si="13"/>
        <v>-334282.25</v>
      </c>
      <c r="H60" s="37">
        <f t="shared" si="13"/>
        <v>-222880.75</v>
      </c>
      <c r="I60" s="37">
        <f t="shared" si="13"/>
        <v>-98058</v>
      </c>
      <c r="J60" s="37">
        <f t="shared" si="13"/>
        <v>-133834.53</v>
      </c>
      <c r="K60" s="37">
        <f>SUM(B60:J60)</f>
        <v>-2280249.4</v>
      </c>
    </row>
    <row r="61" spans="1:11" ht="18.75" customHeight="1">
      <c r="A61" s="16" t="s">
        <v>83</v>
      </c>
      <c r="B61" s="37">
        <f t="shared" ref="B61:J61" si="14">B62+B63+B64+B65+B66+B67</f>
        <v>-222394.35</v>
      </c>
      <c r="C61" s="37">
        <f t="shared" si="14"/>
        <v>-233339</v>
      </c>
      <c r="D61" s="37">
        <f t="shared" si="14"/>
        <v>-220016.19</v>
      </c>
      <c r="E61" s="37">
        <f t="shared" si="14"/>
        <v>-247611.18</v>
      </c>
      <c r="F61" s="37">
        <f t="shared" si="14"/>
        <v>-253915.28</v>
      </c>
      <c r="G61" s="37">
        <f t="shared" si="14"/>
        <v>-272262.13</v>
      </c>
      <c r="H61" s="37">
        <f t="shared" si="14"/>
        <v>-190791</v>
      </c>
      <c r="I61" s="37">
        <f t="shared" si="14"/>
        <v>-36450</v>
      </c>
      <c r="J61" s="37">
        <f t="shared" si="14"/>
        <v>-62175</v>
      </c>
      <c r="K61" s="37">
        <f t="shared" ref="K61:K94" si="15">SUM(B61:J61)</f>
        <v>-1738954.13</v>
      </c>
    </row>
    <row r="62" spans="1:11" ht="18.75" customHeight="1">
      <c r="A62" s="12" t="s">
        <v>84</v>
      </c>
      <c r="B62" s="37">
        <f>-ROUND(B9*$D$3,2)</f>
        <v>-157368</v>
      </c>
      <c r="C62" s="37">
        <f t="shared" ref="C62:J62" si="16">-ROUND(C9*$D$3,2)</f>
        <v>-220266</v>
      </c>
      <c r="D62" s="37">
        <f t="shared" si="16"/>
        <v>-195294</v>
      </c>
      <c r="E62" s="37">
        <f t="shared" si="16"/>
        <v>-144858</v>
      </c>
      <c r="F62" s="37">
        <f t="shared" si="16"/>
        <v>-177114</v>
      </c>
      <c r="G62" s="37">
        <f t="shared" si="16"/>
        <v>-200460</v>
      </c>
      <c r="H62" s="37">
        <f t="shared" si="16"/>
        <v>-190791</v>
      </c>
      <c r="I62" s="37">
        <f t="shared" si="16"/>
        <v>-36450</v>
      </c>
      <c r="J62" s="37">
        <f t="shared" si="16"/>
        <v>-62175</v>
      </c>
      <c r="K62" s="37">
        <f t="shared" si="15"/>
        <v>-1384776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f t="shared" si="15"/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f t="shared" si="15"/>
        <v>0</v>
      </c>
    </row>
    <row r="66" spans="1:11" ht="18.75" customHeight="1">
      <c r="A66" s="12" t="s">
        <v>61</v>
      </c>
      <c r="B66" s="49">
        <v>-65026.35</v>
      </c>
      <c r="C66" s="49">
        <v>-13073</v>
      </c>
      <c r="D66" s="49">
        <v>-24722.19</v>
      </c>
      <c r="E66" s="49">
        <v>-102753.18</v>
      </c>
      <c r="F66" s="49">
        <v>-76801.279999999999</v>
      </c>
      <c r="G66" s="49">
        <v>-71802.13</v>
      </c>
      <c r="H66" s="20">
        <v>0</v>
      </c>
      <c r="I66" s="20">
        <v>0</v>
      </c>
      <c r="J66" s="20">
        <v>0</v>
      </c>
      <c r="K66" s="37">
        <f t="shared" si="15"/>
        <v>-354178.13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-14814.51</v>
      </c>
      <c r="C68" s="37">
        <f t="shared" si="17"/>
        <v>-22422.09</v>
      </c>
      <c r="D68" s="37">
        <f t="shared" si="17"/>
        <v>-21536.14</v>
      </c>
      <c r="E68" s="37">
        <f t="shared" si="17"/>
        <v>-108772.59</v>
      </c>
      <c r="F68" s="37">
        <f t="shared" si="17"/>
        <v>-25035.54</v>
      </c>
      <c r="G68" s="37">
        <f t="shared" si="17"/>
        <v>-42945.98</v>
      </c>
      <c r="H68" s="37">
        <f t="shared" si="17"/>
        <v>-16058.6</v>
      </c>
      <c r="I68" s="37">
        <f t="shared" si="17"/>
        <v>-61608</v>
      </c>
      <c r="J68" s="37">
        <f t="shared" si="17"/>
        <v>-71659.53</v>
      </c>
      <c r="K68" s="37">
        <f t="shared" si="15"/>
        <v>-384852.98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37">
        <v>-720</v>
      </c>
      <c r="D75" s="20">
        <v>0</v>
      </c>
      <c r="E75" s="37">
        <v>-81767.66</v>
      </c>
      <c r="F75" s="37">
        <v>-5022.18</v>
      </c>
      <c r="G75" s="37">
        <v>-13067.28</v>
      </c>
      <c r="H75" s="37">
        <v>-1440</v>
      </c>
      <c r="I75" s="20">
        <v>0</v>
      </c>
      <c r="J75" s="20">
        <v>0</v>
      </c>
      <c r="K75" s="50">
        <f t="shared" si="15"/>
        <v>-102017.12</v>
      </c>
    </row>
    <row r="76" spans="1:11" ht="18.75" customHeight="1">
      <c r="A76" s="12" t="s">
        <v>70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5"/>
        <v>0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50">
        <v>-18000</v>
      </c>
      <c r="J81" s="50">
        <v>-47000</v>
      </c>
      <c r="K81" s="50">
        <f t="shared" si="15"/>
        <v>-65000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97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98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99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si="15"/>
        <v>0</v>
      </c>
      <c r="L90" s="61"/>
    </row>
    <row r="91" spans="1:12" ht="18.75" customHeight="1">
      <c r="A91" s="12" t="s">
        <v>100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0">
        <v>0</v>
      </c>
      <c r="L91" s="60"/>
    </row>
    <row r="92" spans="1:12" ht="18.75" customHeight="1">
      <c r="A92" s="12" t="s">
        <v>118</v>
      </c>
      <c r="B92" s="20">
        <v>0</v>
      </c>
      <c r="C92" s="20">
        <v>0</v>
      </c>
      <c r="D92" s="20">
        <v>0</v>
      </c>
      <c r="E92" s="50">
        <v>-11264.73</v>
      </c>
      <c r="F92" s="20">
        <v>0</v>
      </c>
      <c r="G92" s="20">
        <v>0</v>
      </c>
      <c r="H92" s="20">
        <v>0</v>
      </c>
      <c r="I92" s="50">
        <v>-6487.29</v>
      </c>
      <c r="J92" s="50">
        <v>-13064.82</v>
      </c>
      <c r="K92" s="50">
        <f t="shared" si="15"/>
        <v>-30816.84</v>
      </c>
      <c r="L92" s="60"/>
    </row>
    <row r="93" spans="1:12" ht="18.75" customHeight="1">
      <c r="A93" s="16" t="s">
        <v>119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0">
        <v>0</v>
      </c>
      <c r="L93" s="60"/>
    </row>
    <row r="94" spans="1:12" ht="18.75" customHeight="1">
      <c r="A94" s="16" t="s">
        <v>126</v>
      </c>
      <c r="B94" s="50">
        <v>-13771.39</v>
      </c>
      <c r="C94" s="50">
        <v>-18873.810000000001</v>
      </c>
      <c r="D94" s="50">
        <v>-30901.84</v>
      </c>
      <c r="E94" s="50">
        <v>-13579.2</v>
      </c>
      <c r="F94" s="50">
        <v>-44210.76</v>
      </c>
      <c r="G94" s="50">
        <v>-19074.14</v>
      </c>
      <c r="H94" s="50">
        <v>-16031.15</v>
      </c>
      <c r="I94" s="20">
        <v>0</v>
      </c>
      <c r="J94" s="20">
        <v>0</v>
      </c>
      <c r="K94" s="50">
        <f t="shared" si="15"/>
        <v>-156442.29</v>
      </c>
      <c r="L94" s="61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ref="K94:K100" si="18">SUM(B95:J95)</f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1070349.4099999999</v>
      </c>
      <c r="C96" s="25">
        <f t="shared" si="19"/>
        <v>1729361.36</v>
      </c>
      <c r="D96" s="25">
        <f t="shared" si="19"/>
        <v>2060273.0500000003</v>
      </c>
      <c r="E96" s="25">
        <f t="shared" si="19"/>
        <v>987233.23</v>
      </c>
      <c r="F96" s="25">
        <f t="shared" si="19"/>
        <v>1599598.3399999999</v>
      </c>
      <c r="G96" s="25">
        <f t="shared" si="19"/>
        <v>2170960.4300000002</v>
      </c>
      <c r="H96" s="25">
        <f t="shared" si="19"/>
        <v>1129472.5999999999</v>
      </c>
      <c r="I96" s="25">
        <f>+I97+I98</f>
        <v>416806.31</v>
      </c>
      <c r="J96" s="25">
        <f>+J97+J98</f>
        <v>596043.69000000006</v>
      </c>
      <c r="K96" s="50">
        <f t="shared" si="18"/>
        <v>11760098.42</v>
      </c>
      <c r="L96" s="57"/>
    </row>
    <row r="97" spans="1:13" ht="18.75" customHeight="1">
      <c r="A97" s="16" t="s">
        <v>91</v>
      </c>
      <c r="B97" s="25">
        <f t="shared" ref="B97:J97" si="20">+B48+B61+B68+B93</f>
        <v>1069110.47</v>
      </c>
      <c r="C97" s="25">
        <f t="shared" si="20"/>
        <v>1728227.28</v>
      </c>
      <c r="D97" s="25">
        <f>+D48+D61+D68+D93-D70</f>
        <v>2060273.0500000003</v>
      </c>
      <c r="E97" s="25">
        <f t="shared" si="20"/>
        <v>981925.91</v>
      </c>
      <c r="F97" s="25">
        <f t="shared" si="20"/>
        <v>1599598.3399999999</v>
      </c>
      <c r="G97" s="25">
        <f t="shared" si="20"/>
        <v>2165093.6100000003</v>
      </c>
      <c r="H97" s="25">
        <f t="shared" si="20"/>
        <v>1129472.5999999999</v>
      </c>
      <c r="I97" s="25">
        <f t="shared" si="20"/>
        <v>416806.31</v>
      </c>
      <c r="J97" s="25">
        <f t="shared" si="20"/>
        <v>584456.78</v>
      </c>
      <c r="K97" s="50">
        <f t="shared" si="18"/>
        <v>11734964.35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1238.9400000000005</v>
      </c>
      <c r="C98" s="25">
        <f t="shared" si="21"/>
        <v>1134.0799999999981</v>
      </c>
      <c r="D98" s="25">
        <f t="shared" si="21"/>
        <v>0</v>
      </c>
      <c r="E98" s="25">
        <f t="shared" si="21"/>
        <v>5307.32</v>
      </c>
      <c r="F98" s="25">
        <f t="shared" si="21"/>
        <v>0</v>
      </c>
      <c r="G98" s="25">
        <f t="shared" si="21"/>
        <v>5866.82</v>
      </c>
      <c r="H98" s="25">
        <f t="shared" si="21"/>
        <v>0</v>
      </c>
      <c r="I98" s="20">
        <f t="shared" si="21"/>
        <v>0</v>
      </c>
      <c r="J98" s="25">
        <f t="shared" si="21"/>
        <v>11586.91</v>
      </c>
      <c r="K98" s="50">
        <f t="shared" si="18"/>
        <v>25134.07</v>
      </c>
    </row>
    <row r="99" spans="1:13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  <c r="M99" s="62"/>
    </row>
    <row r="100" spans="1:13" ht="18.75" customHeight="1">
      <c r="A100" s="16" t="s">
        <v>94</v>
      </c>
      <c r="B100" s="20">
        <f>IF(+B94+B56&gt;0,0,(B94+B56))</f>
        <v>0</v>
      </c>
      <c r="C100" s="20">
        <f>IF(+C94+C56&gt;0,0,(C94+C56))</f>
        <v>0</v>
      </c>
      <c r="D100" s="37">
        <f>IF(+D94+D56+D70&gt;0,0,(D94+D56+D70))</f>
        <v>-10662.54</v>
      </c>
      <c r="E100" s="20">
        <f>IF(+E94+E56&gt;0,0,(E94+E56))</f>
        <v>0</v>
      </c>
      <c r="F100" s="37">
        <f>IF(+F94+F56&gt;0,0,(F94+F56))</f>
        <v>-25802.06</v>
      </c>
      <c r="G100" s="20">
        <f>IF(+G94+G56&gt;0,0,(G94+G56))</f>
        <v>0</v>
      </c>
      <c r="H100" s="37">
        <f>IF(+H94+H56&gt;0,0,(H94+H56))</f>
        <v>-581.28999999999905</v>
      </c>
      <c r="I100" s="20">
        <v>0</v>
      </c>
      <c r="J100" s="20">
        <v>0</v>
      </c>
      <c r="K100" s="50">
        <f t="shared" si="18"/>
        <v>-37045.890000000007</v>
      </c>
    </row>
    <row r="101" spans="1:13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11760098.449999999</v>
      </c>
    </row>
    <row r="105" spans="1:13" ht="18.75" customHeight="1">
      <c r="A105" s="27" t="s">
        <v>79</v>
      </c>
      <c r="B105" s="28">
        <v>127385.96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127385.96</v>
      </c>
    </row>
    <row r="106" spans="1:13" ht="18.75" customHeight="1">
      <c r="A106" s="27" t="s">
        <v>80</v>
      </c>
      <c r="B106" s="28">
        <v>942963.45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942963.45</v>
      </c>
    </row>
    <row r="107" spans="1:13" ht="18.75" customHeight="1">
      <c r="A107" s="27" t="s">
        <v>81</v>
      </c>
      <c r="B107" s="42">
        <v>0</v>
      </c>
      <c r="C107" s="28">
        <f>+C96</f>
        <v>1729361.36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1729361.36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2060273.0500000003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2060273.0500000003</v>
      </c>
    </row>
    <row r="109" spans="1:13" ht="18.75" customHeight="1">
      <c r="A109" s="27" t="s">
        <v>101</v>
      </c>
      <c r="B109" s="42">
        <v>0</v>
      </c>
      <c r="C109" s="42">
        <v>0</v>
      </c>
      <c r="D109" s="42">
        <v>0</v>
      </c>
      <c r="E109" s="28">
        <f>+E96</f>
        <v>987233.23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987233.23</v>
      </c>
    </row>
    <row r="110" spans="1:13" ht="18.75" customHeight="1">
      <c r="A110" s="27" t="s">
        <v>102</v>
      </c>
      <c r="B110" s="42">
        <v>0</v>
      </c>
      <c r="C110" s="42">
        <v>0</v>
      </c>
      <c r="D110" s="42">
        <v>0</v>
      </c>
      <c r="E110" s="42">
        <v>0</v>
      </c>
      <c r="F110" s="28">
        <v>192751.6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192751.6</v>
      </c>
    </row>
    <row r="111" spans="1:13" ht="18.75" customHeight="1">
      <c r="A111" s="27" t="s">
        <v>103</v>
      </c>
      <c r="B111" s="42">
        <v>0</v>
      </c>
      <c r="C111" s="42">
        <v>0</v>
      </c>
      <c r="D111" s="42">
        <v>0</v>
      </c>
      <c r="E111" s="42">
        <v>0</v>
      </c>
      <c r="F111" s="28">
        <v>267452.84000000003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267452.84000000003</v>
      </c>
    </row>
    <row r="112" spans="1:13" ht="18.75" customHeight="1">
      <c r="A112" s="27" t="s">
        <v>104</v>
      </c>
      <c r="B112" s="42">
        <v>0</v>
      </c>
      <c r="C112" s="42">
        <v>0</v>
      </c>
      <c r="D112" s="42">
        <v>0</v>
      </c>
      <c r="E112" s="42">
        <v>0</v>
      </c>
      <c r="F112" s="28">
        <v>402298.99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402298.99</v>
      </c>
    </row>
    <row r="113" spans="1:11" ht="18.75" customHeight="1">
      <c r="A113" s="27" t="s">
        <v>105</v>
      </c>
      <c r="B113" s="42">
        <v>0</v>
      </c>
      <c r="C113" s="42">
        <v>0</v>
      </c>
      <c r="D113" s="42">
        <v>0</v>
      </c>
      <c r="E113" s="42">
        <v>0</v>
      </c>
      <c r="F113" s="28">
        <v>737094.92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737094.92</v>
      </c>
    </row>
    <row r="114" spans="1:11" ht="18.75" customHeight="1">
      <c r="A114" s="27" t="s">
        <v>106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639359.12</v>
      </c>
      <c r="H114" s="42">
        <v>0</v>
      </c>
      <c r="I114" s="42">
        <v>0</v>
      </c>
      <c r="J114" s="42">
        <v>0</v>
      </c>
      <c r="K114" s="43">
        <f t="shared" si="22"/>
        <v>639359.12</v>
      </c>
    </row>
    <row r="115" spans="1:11" ht="18.75" customHeight="1">
      <c r="A115" s="27" t="s">
        <v>107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48330.42</v>
      </c>
      <c r="H115" s="42">
        <v>0</v>
      </c>
      <c r="I115" s="42">
        <v>0</v>
      </c>
      <c r="J115" s="42">
        <v>0</v>
      </c>
      <c r="K115" s="43">
        <f t="shared" si="22"/>
        <v>48330.42</v>
      </c>
    </row>
    <row r="116" spans="1:11" ht="18.75" customHeight="1">
      <c r="A116" s="27" t="s">
        <v>108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329787.08</v>
      </c>
      <c r="H116" s="42">
        <v>0</v>
      </c>
      <c r="I116" s="42">
        <v>0</v>
      </c>
      <c r="J116" s="42">
        <v>0</v>
      </c>
      <c r="K116" s="43">
        <f t="shared" si="22"/>
        <v>329787.08</v>
      </c>
    </row>
    <row r="117" spans="1:11" ht="18.75" customHeight="1">
      <c r="A117" s="27" t="s">
        <v>109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300644.14</v>
      </c>
      <c r="H117" s="42">
        <v>0</v>
      </c>
      <c r="I117" s="42">
        <v>0</v>
      </c>
      <c r="J117" s="42">
        <v>0</v>
      </c>
      <c r="K117" s="43">
        <f t="shared" si="22"/>
        <v>300644.14</v>
      </c>
    </row>
    <row r="118" spans="1:11" ht="18.75" customHeight="1">
      <c r="A118" s="27" t="s">
        <v>110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852839.68</v>
      </c>
      <c r="H118" s="42">
        <v>0</v>
      </c>
      <c r="I118" s="42">
        <v>0</v>
      </c>
      <c r="J118" s="42">
        <v>0</v>
      </c>
      <c r="K118" s="43">
        <f t="shared" si="22"/>
        <v>852839.68</v>
      </c>
    </row>
    <row r="119" spans="1:11" ht="18.75" customHeight="1">
      <c r="A119" s="27" t="s">
        <v>111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392039.94</v>
      </c>
      <c r="I119" s="42">
        <v>0</v>
      </c>
      <c r="J119" s="42">
        <v>0</v>
      </c>
      <c r="K119" s="43">
        <f t="shared" si="22"/>
        <v>392039.94</v>
      </c>
    </row>
    <row r="120" spans="1:11" ht="18.75" customHeight="1">
      <c r="A120" s="27" t="s">
        <v>112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737432.67</v>
      </c>
      <c r="I120" s="42">
        <v>0</v>
      </c>
      <c r="J120" s="42">
        <v>0</v>
      </c>
      <c r="K120" s="43">
        <f t="shared" si="22"/>
        <v>737432.67</v>
      </c>
    </row>
    <row r="121" spans="1:11" ht="18.75" customHeight="1">
      <c r="A121" s="27" t="s">
        <v>113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416806.31</v>
      </c>
      <c r="J121" s="42">
        <v>0</v>
      </c>
      <c r="K121" s="43">
        <f t="shared" si="22"/>
        <v>416806.31</v>
      </c>
    </row>
    <row r="122" spans="1:11" ht="18.75" customHeight="1">
      <c r="A122" s="29" t="s">
        <v>114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596043.68999999994</v>
      </c>
      <c r="K122" s="46">
        <f t="shared" si="22"/>
        <v>596043.68999999994</v>
      </c>
    </row>
    <row r="123" spans="1:11" ht="18.75" customHeight="1">
      <c r="A123" s="41" t="s">
        <v>127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41" t="s">
        <v>128</v>
      </c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2014-02-20T18:57:00Z</dcterms:modified>
</cp:coreProperties>
</file>