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1" i="8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6"/>
  <c r="K16" s="1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K63"/>
  <c r="K64"/>
  <c r="K65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K68" l="1"/>
  <c r="I60"/>
  <c r="G60"/>
  <c r="E60"/>
  <c r="C60"/>
  <c r="K19"/>
  <c r="H8"/>
  <c r="H7" s="1"/>
  <c r="H49" s="1"/>
  <c r="H48" s="1"/>
  <c r="F8"/>
  <c r="F7" s="1"/>
  <c r="F49" s="1"/>
  <c r="F48" s="1"/>
  <c r="D8"/>
  <c r="D7" s="1"/>
  <c r="D49" s="1"/>
  <c r="D48" s="1"/>
  <c r="B8"/>
  <c r="H60"/>
  <c r="F60"/>
  <c r="D60"/>
  <c r="I8"/>
  <c r="I7" s="1"/>
  <c r="I49" s="1"/>
  <c r="I48" s="1"/>
  <c r="G8"/>
  <c r="G7" s="1"/>
  <c r="G49" s="1"/>
  <c r="G48" s="1"/>
  <c r="E8"/>
  <c r="E7" s="1"/>
  <c r="E49" s="1"/>
  <c r="E48" s="1"/>
  <c r="C8"/>
  <c r="C7" s="1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B60"/>
  <c r="I97"/>
  <c r="I96" s="1"/>
  <c r="I47"/>
  <c r="G97"/>
  <c r="G96" s="1"/>
  <c r="G47"/>
  <c r="E97"/>
  <c r="E96" s="1"/>
  <c r="E109" s="1"/>
  <c r="K109" s="1"/>
  <c r="E47"/>
  <c r="C50"/>
  <c r="K50" s="1"/>
  <c r="C49"/>
  <c r="J61"/>
  <c r="J60" s="1"/>
  <c r="J47" l="1"/>
  <c r="J97"/>
  <c r="J96" s="1"/>
  <c r="J123" s="1"/>
  <c r="C48"/>
  <c r="K60"/>
  <c r="K8"/>
  <c r="K7" s="1"/>
  <c r="B48"/>
  <c r="K49"/>
  <c r="K61"/>
  <c r="B47" l="1"/>
  <c r="K48"/>
  <c r="B97"/>
  <c r="C97"/>
  <c r="C96" s="1"/>
  <c r="C107" s="1"/>
  <c r="K107" s="1"/>
  <c r="K104" s="1"/>
  <c r="C47"/>
  <c r="K97" l="1"/>
  <c r="B96"/>
  <c r="K96" s="1"/>
  <c r="K47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<sst xmlns="http://schemas.openxmlformats.org/spreadsheetml/2006/main" count="127" uniqueCount="127">
  <si>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</si>
  <si>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</si>
  <si>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</si>
  <si>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</si>
  <si>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</si>
  <si>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</si>
  <si>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</si>
  <si>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</si>
  <si>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</si>
  <si>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</si>
  <si>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</si>
  <si>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</si>
  <si>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</si>
  <si>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</si>
  <si>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</si>
  <si>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</si>
  <si>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</si>
  <si>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</si>
  <si>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</si>
  <si>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</si>
  <si>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</si>
  <si>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</si>
  <si>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</si>
  <si>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</si>
  <si>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</si>
  <si>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</si>
  <si>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</si>
  <si>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</si>
  <si>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</si>
  <si>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</si>
  <si>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</si>
  <si>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</si>
  <si>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</si>
  <si>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</si>
  <si>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</si>
  <si>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</si>
  <si>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</si>
  <si>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</si>
  <si>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</si>
  <si>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</si>
  <si>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</si>
  <si>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</si>
  <si>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</si>
  <si>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</si>
  <si>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</si>
  <si>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</si>
  <si>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</si>
  <si>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</si>
  <si>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</si>
  <si>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</si>
  <si>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</si>
  <si>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</si>
  <si>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</si>
  <si>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</si>
  <si>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</si>
  <si>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</si>
  <si>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</si>
  <si>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</si>
  <si>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</si>
  <si>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</si>
  <si>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</si>
  <si>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</si>
  <si>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</si>
  <si>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</si>
  <si>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</si>
  <si>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</si>
  <si>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</si>
  <si>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</si>
  <si>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</si>
  <si>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</si>
  <si>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</si>
  <si>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</si>
  <si>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</si>
  <si>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</si>
  <si>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</si>
  <si>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</si>
  <si>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</si>
  <si>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</si>
  <si>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</si>
  <si>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</si>
  <si>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</si>
  <si>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</si>
  <si>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</si>
  <si>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</si>
  <si>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</si>
  <si>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</si>
  <si>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</si>
  <si>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</si>
  <si>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</si>
  <si>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</si>
  <si>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</si>
  <si>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</si>
  <si>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</si>
  <si>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</si>
  <si>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</si>
  <si>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</si>
  <si>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</si>
  <si>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</si>
  <si>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</si>
  <si>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</si>
  <si>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</si>
  <si>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</si>
  <si>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</si>
  <si>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</si>
  <si>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</si>
  <si>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</si>
  <si>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</si>
  <si>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</si>
  <si>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</si>
  <si>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</si>
  <si>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</si>
  <si>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</si>
  <si>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</si>
  <si>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</si>
  <si>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</si>
  <si>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</si>
  <si>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</si>
  <si>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</si>
  <si>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</si>
  <si>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</si>
  <si>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</si>
  <si>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</si>
  <si>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</si>
  <si>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</si>
  <si>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</si>
  <si>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</si>
  <si>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11/02/14 - VENCIMENTO 18/02/14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</si>
</sst>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118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117</v>
      </c>
      <c r="J5" s="70" t="s">
        <v>116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607418</v>
      </c>
      <c r="C7" s="9">
        <f t="shared" si="0"/>
        <v>760514</v>
      </c>
      <c r="D7" s="9">
        <f t="shared" si="0"/>
        <v>798133</v>
      </c>
      <c r="E7" s="9">
        <f t="shared" si="0"/>
        <v>561665</v>
      </c>
      <c r="F7" s="9">
        <f t="shared" si="0"/>
        <v>799824</v>
      </c>
      <c r="G7" s="9">
        <f t="shared" si="0"/>
        <v>1214121</v>
      </c>
      <c r="H7" s="9">
        <f t="shared" si="0"/>
        <v>570479</v>
      </c>
      <c r="I7" s="9">
        <f t="shared" si="0"/>
        <v>129686</v>
      </c>
      <c r="J7" s="9">
        <f t="shared" si="0"/>
        <v>291192</v>
      </c>
      <c r="K7" s="9">
        <f t="shared" si="0"/>
        <v>5733032</v>
      </c>
      <c r="L7" s="55"/>
    </row>
    <row r="8" spans="1:13" ht="17.25" customHeight="1">
      <c r="A8" s="10" t="s">
        <v>125</v>
      </c>
      <c r="B8" s="11">
        <f>B9+B12+B16</f>
        <v>360909</v>
      </c>
      <c r="C8" s="11">
        <f t="shared" ref="C8:J8" si="1">C9+C12+C16</f>
        <v>459102</v>
      </c>
      <c r="D8" s="11">
        <f t="shared" si="1"/>
        <v>454440</v>
      </c>
      <c r="E8" s="11">
        <f t="shared" si="1"/>
        <v>333399</v>
      </c>
      <c r="F8" s="11">
        <f t="shared" si="1"/>
        <v>449207</v>
      </c>
      <c r="G8" s="11">
        <f t="shared" si="1"/>
        <v>660563</v>
      </c>
      <c r="H8" s="11">
        <f t="shared" si="1"/>
        <v>352609</v>
      </c>
      <c r="I8" s="11">
        <f t="shared" si="1"/>
        <v>70510</v>
      </c>
      <c r="J8" s="11">
        <f t="shared" si="1"/>
        <v>163427</v>
      </c>
      <c r="K8" s="11">
        <f>SUM(B8:J8)</f>
        <v>3304166</v>
      </c>
    </row>
    <row r="9" spans="1:13" ht="17.25" customHeight="1">
      <c r="A9" s="15" t="s">
        <v>17</v>
      </c>
      <c r="B9" s="13">
        <f>+B10+B11</f>
        <v>57214</v>
      </c>
      <c r="C9" s="13">
        <f t="shared" ref="C9:J9" si="2">+C10+C11</f>
        <v>73282</v>
      </c>
      <c r="D9" s="13">
        <f t="shared" si="2"/>
        <v>68583</v>
      </c>
      <c r="E9" s="13">
        <f t="shared" si="2"/>
        <v>50904</v>
      </c>
      <c r="F9" s="13">
        <f t="shared" si="2"/>
        <v>62824</v>
      </c>
      <c r="G9" s="13">
        <f t="shared" si="2"/>
        <v>71404</v>
      </c>
      <c r="H9" s="13">
        <f t="shared" si="2"/>
        <v>67030</v>
      </c>
      <c r="I9" s="13">
        <f t="shared" si="2"/>
        <v>13124</v>
      </c>
      <c r="J9" s="13">
        <f t="shared" si="2"/>
        <v>21362</v>
      </c>
      <c r="K9" s="11">
        <f>SUM(B9:J9)</f>
        <v>485727</v>
      </c>
    </row>
    <row r="10" spans="1:13" ht="17.25" customHeight="1">
      <c r="A10" s="31" t="s">
        <v>18</v>
      </c>
      <c r="B10" s="13">
        <v>57214</v>
      </c>
      <c r="C10" s="13">
        <v>73282</v>
      </c>
      <c r="D10" s="13">
        <v>68583</v>
      </c>
      <c r="E10" s="13">
        <v>50904</v>
      </c>
      <c r="F10" s="13">
        <v>62824</v>
      </c>
      <c r="G10" s="13">
        <v>71404</v>
      </c>
      <c r="H10" s="13">
        <v>67030</v>
      </c>
      <c r="I10" s="13">
        <v>13124</v>
      </c>
      <c r="J10" s="13">
        <v>21362</v>
      </c>
      <c r="K10" s="11">
        <f>SUM(B10:J10)</f>
        <v>485727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301374</v>
      </c>
      <c r="C12" s="17">
        <f t="shared" si="3"/>
        <v>382481</v>
      </c>
      <c r="D12" s="17">
        <f t="shared" si="3"/>
        <v>382990</v>
      </c>
      <c r="E12" s="17">
        <f t="shared" si="3"/>
        <v>280204</v>
      </c>
      <c r="F12" s="17">
        <f t="shared" si="3"/>
        <v>383172</v>
      </c>
      <c r="G12" s="17">
        <f t="shared" si="3"/>
        <v>584271</v>
      </c>
      <c r="H12" s="17">
        <f t="shared" si="3"/>
        <v>283065</v>
      </c>
      <c r="I12" s="17">
        <f t="shared" si="3"/>
        <v>56794</v>
      </c>
      <c r="J12" s="17">
        <f t="shared" si="3"/>
        <v>141025</v>
      </c>
      <c r="K12" s="11">
        <f t="shared" ref="K12:K27" si="4">SUM(B12:J12)</f>
        <v>2795376</v>
      </c>
    </row>
    <row r="13" spans="1:13" ht="17.25" customHeight="1">
      <c r="A13" s="14" t="s">
        <v>20</v>
      </c>
      <c r="B13" s="13">
        <v>148546</v>
      </c>
      <c r="C13" s="13">
        <v>202371</v>
      </c>
      <c r="D13" s="13">
        <v>208215</v>
      </c>
      <c r="E13" s="13">
        <v>146992</v>
      </c>
      <c r="F13" s="13">
        <v>200299</v>
      </c>
      <c r="G13" s="13">
        <v>292199</v>
      </c>
      <c r="H13" s="13">
        <v>139149</v>
      </c>
      <c r="I13" s="13">
        <v>32617</v>
      </c>
      <c r="J13" s="13">
        <v>76172</v>
      </c>
      <c r="K13" s="11">
        <f t="shared" si="4"/>
        <v>1446560</v>
      </c>
      <c r="L13" s="55"/>
      <c r="M13" s="56"/>
    </row>
    <row r="14" spans="1:13" ht="17.25" customHeight="1">
      <c r="A14" s="14" t="s">
        <v>21</v>
      </c>
      <c r="B14" s="13">
        <v>139489</v>
      </c>
      <c r="C14" s="13">
        <v>161386</v>
      </c>
      <c r="D14" s="13">
        <v>156826</v>
      </c>
      <c r="E14" s="13">
        <v>121352</v>
      </c>
      <c r="F14" s="13">
        <v>167039</v>
      </c>
      <c r="G14" s="13">
        <v>272439</v>
      </c>
      <c r="H14" s="13">
        <v>130482</v>
      </c>
      <c r="I14" s="13">
        <v>20958</v>
      </c>
      <c r="J14" s="13">
        <v>58112</v>
      </c>
      <c r="K14" s="11">
        <f t="shared" si="4"/>
        <v>1228083</v>
      </c>
      <c r="L14" s="55"/>
    </row>
    <row r="15" spans="1:13" ht="17.25" customHeight="1">
      <c r="A15" s="14" t="s">
        <v>22</v>
      </c>
      <c r="B15" s="13">
        <v>13339</v>
      </c>
      <c r="C15" s="13">
        <v>18724</v>
      </c>
      <c r="D15" s="13">
        <v>17949</v>
      </c>
      <c r="E15" s="13">
        <v>11860</v>
      </c>
      <c r="F15" s="13">
        <v>15834</v>
      </c>
      <c r="G15" s="13">
        <v>19633</v>
      </c>
      <c r="H15" s="13">
        <v>13434</v>
      </c>
      <c r="I15" s="13">
        <v>3219</v>
      </c>
      <c r="J15" s="13">
        <v>6741</v>
      </c>
      <c r="K15" s="11">
        <f t="shared" si="4"/>
        <v>120733</v>
      </c>
    </row>
    <row r="16" spans="1:13" ht="17.25" customHeight="1">
      <c r="A16" s="15" t="s">
        <v>121</v>
      </c>
      <c r="B16" s="13">
        <f>B17+B18+B19</f>
        <v>2321</v>
      </c>
      <c r="C16" s="13">
        <f t="shared" ref="C16:J16" si="5">C17+C18+C19</f>
        <v>3339</v>
      </c>
      <c r="D16" s="13">
        <f t="shared" si="5"/>
        <v>2867</v>
      </c>
      <c r="E16" s="13">
        <f t="shared" si="5"/>
        <v>2291</v>
      </c>
      <c r="F16" s="13">
        <f t="shared" si="5"/>
        <v>3211</v>
      </c>
      <c r="G16" s="13">
        <f t="shared" si="5"/>
        <v>4888</v>
      </c>
      <c r="H16" s="13">
        <f t="shared" si="5"/>
        <v>2514</v>
      </c>
      <c r="I16" s="13">
        <f t="shared" si="5"/>
        <v>592</v>
      </c>
      <c r="J16" s="13">
        <f t="shared" si="5"/>
        <v>1040</v>
      </c>
      <c r="K16" s="11">
        <f t="shared" si="4"/>
        <v>23063</v>
      </c>
    </row>
    <row r="17" spans="1:12" ht="17.25" customHeight="1">
      <c r="A17" s="14" t="s">
        <v>122</v>
      </c>
      <c r="B17" s="13">
        <v>2281</v>
      </c>
      <c r="C17" s="13">
        <v>3252</v>
      </c>
      <c r="D17" s="13">
        <v>2783</v>
      </c>
      <c r="E17" s="13">
        <v>2216</v>
      </c>
      <c r="F17" s="13">
        <v>3092</v>
      </c>
      <c r="G17" s="13">
        <v>4750</v>
      </c>
      <c r="H17" s="13">
        <v>2456</v>
      </c>
      <c r="I17" s="13">
        <v>579</v>
      </c>
      <c r="J17" s="13">
        <v>1020</v>
      </c>
      <c r="K17" s="11">
        <f t="shared" si="4"/>
        <v>22429</v>
      </c>
    </row>
    <row r="18" spans="1:12" ht="17.25" customHeight="1">
      <c r="A18" s="14" t="s">
        <v>123</v>
      </c>
      <c r="B18" s="13">
        <v>28</v>
      </c>
      <c r="C18" s="13">
        <v>74</v>
      </c>
      <c r="D18" s="13">
        <v>70</v>
      </c>
      <c r="E18" s="13">
        <v>68</v>
      </c>
      <c r="F18" s="13">
        <v>104</v>
      </c>
      <c r="G18" s="13">
        <v>131</v>
      </c>
      <c r="H18" s="13">
        <v>46</v>
      </c>
      <c r="I18" s="13">
        <v>9</v>
      </c>
      <c r="J18" s="13">
        <v>17</v>
      </c>
      <c r="K18" s="11">
        <f t="shared" si="4"/>
        <v>547</v>
      </c>
    </row>
    <row r="19" spans="1:12" ht="17.25" customHeight="1">
      <c r="A19" s="14" t="s">
        <v>124</v>
      </c>
      <c r="B19" s="13">
        <v>12</v>
      </c>
      <c r="C19" s="13">
        <v>13</v>
      </c>
      <c r="D19" s="13">
        <v>14</v>
      </c>
      <c r="E19" s="13">
        <v>7</v>
      </c>
      <c r="F19" s="13">
        <v>15</v>
      </c>
      <c r="G19" s="13">
        <v>7</v>
      </c>
      <c r="H19" s="13">
        <v>12</v>
      </c>
      <c r="I19" s="13">
        <v>4</v>
      </c>
      <c r="J19" s="11">
        <v>3</v>
      </c>
      <c r="K19" s="11">
        <f t="shared" si="4"/>
        <v>87</v>
      </c>
    </row>
    <row r="20" spans="1:12" ht="17.25" customHeight="1">
      <c r="A20" s="16" t="s">
        <v>23</v>
      </c>
      <c r="B20" s="11">
        <f>+B21+B22+B23</f>
        <v>204713</v>
      </c>
      <c r="C20" s="11">
        <f t="shared" ref="C20:J20" si="6">+C21+C22+C23</f>
        <v>237235</v>
      </c>
      <c r="D20" s="11">
        <f t="shared" si="6"/>
        <v>264667</v>
      </c>
      <c r="E20" s="11">
        <f t="shared" si="6"/>
        <v>178662</v>
      </c>
      <c r="F20" s="11">
        <f t="shared" si="6"/>
        <v>288866</v>
      </c>
      <c r="G20" s="11">
        <f t="shared" si="6"/>
        <v>487182</v>
      </c>
      <c r="H20" s="11">
        <f t="shared" si="6"/>
        <v>177173</v>
      </c>
      <c r="I20" s="11">
        <f t="shared" si="6"/>
        <v>44388</v>
      </c>
      <c r="J20" s="11">
        <f t="shared" si="6"/>
        <v>94203</v>
      </c>
      <c r="K20" s="11">
        <f t="shared" si="4"/>
        <v>1977089</v>
      </c>
    </row>
    <row r="21" spans="1:12" ht="17.25" customHeight="1">
      <c r="A21" s="12" t="s">
        <v>24</v>
      </c>
      <c r="B21" s="13">
        <v>114410</v>
      </c>
      <c r="C21" s="13">
        <v>145328</v>
      </c>
      <c r="D21" s="13">
        <v>162993</v>
      </c>
      <c r="E21" s="13">
        <v>107139</v>
      </c>
      <c r="F21" s="13">
        <v>170466</v>
      </c>
      <c r="G21" s="13">
        <v>270509</v>
      </c>
      <c r="H21" s="13">
        <v>105251</v>
      </c>
      <c r="I21" s="13">
        <v>28614</v>
      </c>
      <c r="J21" s="13">
        <v>56919</v>
      </c>
      <c r="K21" s="11">
        <f t="shared" si="4"/>
        <v>1161629</v>
      </c>
      <c r="L21" s="55"/>
    </row>
    <row r="22" spans="1:12" ht="17.25" customHeight="1">
      <c r="A22" s="12" t="s">
        <v>25</v>
      </c>
      <c r="B22" s="13">
        <v>83103</v>
      </c>
      <c r="C22" s="13">
        <v>83241</v>
      </c>
      <c r="D22" s="13">
        <v>91902</v>
      </c>
      <c r="E22" s="13">
        <v>65803</v>
      </c>
      <c r="F22" s="13">
        <v>109346</v>
      </c>
      <c r="G22" s="13">
        <v>203094</v>
      </c>
      <c r="H22" s="13">
        <v>65937</v>
      </c>
      <c r="I22" s="13">
        <v>14072</v>
      </c>
      <c r="J22" s="13">
        <v>33585</v>
      </c>
      <c r="K22" s="11">
        <f t="shared" si="4"/>
        <v>750083</v>
      </c>
      <c r="L22" s="55"/>
    </row>
    <row r="23" spans="1:12" ht="17.25" customHeight="1">
      <c r="A23" s="12" t="s">
        <v>26</v>
      </c>
      <c r="B23" s="13">
        <v>7200</v>
      </c>
      <c r="C23" s="13">
        <v>8666</v>
      </c>
      <c r="D23" s="13">
        <v>9772</v>
      </c>
      <c r="E23" s="13">
        <v>5720</v>
      </c>
      <c r="F23" s="13">
        <v>9054</v>
      </c>
      <c r="G23" s="13">
        <v>13579</v>
      </c>
      <c r="H23" s="13">
        <v>5985</v>
      </c>
      <c r="I23" s="13">
        <v>1702</v>
      </c>
      <c r="J23" s="13">
        <v>3699</v>
      </c>
      <c r="K23" s="11">
        <f t="shared" si="4"/>
        <v>65377</v>
      </c>
    </row>
    <row r="24" spans="1:12" ht="17.25" customHeight="1">
      <c r="A24" s="16" t="s">
        <v>27</v>
      </c>
      <c r="B24" s="13">
        <v>41796</v>
      </c>
      <c r="C24" s="13">
        <v>64177</v>
      </c>
      <c r="D24" s="13">
        <v>79026</v>
      </c>
      <c r="E24" s="13">
        <v>49604</v>
      </c>
      <c r="F24" s="13">
        <v>61751</v>
      </c>
      <c r="G24" s="13">
        <v>66376</v>
      </c>
      <c r="H24" s="13">
        <v>33142</v>
      </c>
      <c r="I24" s="13">
        <v>14788</v>
      </c>
      <c r="J24" s="13">
        <v>33562</v>
      </c>
      <c r="K24" s="11">
        <f t="shared" si="4"/>
        <v>444222</v>
      </c>
    </row>
    <row r="25" spans="1:12" ht="17.25" customHeight="1">
      <c r="A25" s="12" t="s">
        <v>28</v>
      </c>
      <c r="B25" s="13">
        <v>26749</v>
      </c>
      <c r="C25" s="13">
        <v>41073</v>
      </c>
      <c r="D25" s="13">
        <v>50577</v>
      </c>
      <c r="E25" s="13">
        <v>31747</v>
      </c>
      <c r="F25" s="13">
        <v>39521</v>
      </c>
      <c r="G25" s="13">
        <v>42481</v>
      </c>
      <c r="H25" s="13">
        <v>21211</v>
      </c>
      <c r="I25" s="13">
        <v>9464</v>
      </c>
      <c r="J25" s="13">
        <v>21480</v>
      </c>
      <c r="K25" s="11">
        <f t="shared" si="4"/>
        <v>284303</v>
      </c>
      <c r="L25" s="55"/>
    </row>
    <row r="26" spans="1:12" ht="17.25" customHeight="1">
      <c r="A26" s="12" t="s">
        <v>29</v>
      </c>
      <c r="B26" s="13">
        <v>15047</v>
      </c>
      <c r="C26" s="13">
        <v>23104</v>
      </c>
      <c r="D26" s="13">
        <v>28449</v>
      </c>
      <c r="E26" s="13">
        <v>17857</v>
      </c>
      <c r="F26" s="13">
        <v>22230</v>
      </c>
      <c r="G26" s="13">
        <v>23895</v>
      </c>
      <c r="H26" s="13">
        <v>11931</v>
      </c>
      <c r="I26" s="13">
        <v>5324</v>
      </c>
      <c r="J26" s="13">
        <v>12082</v>
      </c>
      <c r="K26" s="11">
        <f t="shared" si="4"/>
        <v>159919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7555</v>
      </c>
      <c r="I27" s="11">
        <v>0</v>
      </c>
      <c r="J27" s="11">
        <v>0</v>
      </c>
      <c r="K27" s="11">
        <f t="shared" si="4"/>
        <v>7555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11000.95</v>
      </c>
      <c r="I35" s="20">
        <v>0</v>
      </c>
      <c r="J35" s="20">
        <v>0</v>
      </c>
      <c r="K35" s="24">
        <f>SUM(B35:J35)</f>
        <v>11000.95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1394395.87</v>
      </c>
      <c r="C47" s="23">
        <f t="shared" ref="C47:H47" si="9">+C48+C56</f>
        <v>1989848.89</v>
      </c>
      <c r="D47" s="23">
        <f t="shared" si="9"/>
        <v>2368849.08</v>
      </c>
      <c r="E47" s="23">
        <f t="shared" si="9"/>
        <v>1411815.72</v>
      </c>
      <c r="F47" s="23">
        <f t="shared" si="9"/>
        <v>1944064.96</v>
      </c>
      <c r="G47" s="23">
        <f t="shared" si="9"/>
        <v>2539506.96</v>
      </c>
      <c r="H47" s="23">
        <f t="shared" si="9"/>
        <v>1381224.34</v>
      </c>
      <c r="I47" s="23">
        <f>+I48+I56</f>
        <v>546691.32999999996</v>
      </c>
      <c r="J47" s="23">
        <f>+J48+J56</f>
        <v>739421.31</v>
      </c>
      <c r="K47" s="23">
        <f>SUM(B47:J47)</f>
        <v>14315818.460000001</v>
      </c>
    </row>
    <row r="48" spans="1:11" ht="17.25" customHeight="1">
      <c r="A48" s="16" t="s">
        <v>48</v>
      </c>
      <c r="B48" s="24">
        <f>SUM(B49:B55)</f>
        <v>1379385.54</v>
      </c>
      <c r="C48" s="24">
        <f t="shared" ref="C48:H48" si="10">SUM(C49:C55)</f>
        <v>1969841</v>
      </c>
      <c r="D48" s="24">
        <f t="shared" si="10"/>
        <v>2348586.17</v>
      </c>
      <c r="E48" s="24">
        <f t="shared" si="10"/>
        <v>1392929.2</v>
      </c>
      <c r="F48" s="24">
        <f t="shared" si="10"/>
        <v>1925656.26</v>
      </c>
      <c r="G48" s="24">
        <f t="shared" si="10"/>
        <v>2514566</v>
      </c>
      <c r="H48" s="24">
        <f t="shared" si="10"/>
        <v>1365774.48</v>
      </c>
      <c r="I48" s="24">
        <f>SUM(I49:I55)</f>
        <v>546691.32999999996</v>
      </c>
      <c r="J48" s="24">
        <f>SUM(J49:J55)</f>
        <v>727834.4</v>
      </c>
      <c r="K48" s="24">
        <f t="shared" ref="K48:K56" si="11">SUM(B48:J48)</f>
        <v>14171264.380000001</v>
      </c>
    </row>
    <row r="49" spans="1:11" ht="17.25" customHeight="1">
      <c r="A49" s="36" t="s">
        <v>49</v>
      </c>
      <c r="B49" s="24">
        <f t="shared" ref="B49:H49" si="12">ROUND(B30*B7,2)</f>
        <v>1379385.54</v>
      </c>
      <c r="C49" s="24">
        <f t="shared" si="12"/>
        <v>1965472.38</v>
      </c>
      <c r="D49" s="24">
        <f t="shared" si="12"/>
        <v>2348586.17</v>
      </c>
      <c r="E49" s="24">
        <f t="shared" si="12"/>
        <v>1392929.2</v>
      </c>
      <c r="F49" s="24">
        <f t="shared" si="12"/>
        <v>1925656.26</v>
      </c>
      <c r="G49" s="24">
        <f t="shared" si="12"/>
        <v>2514566</v>
      </c>
      <c r="H49" s="24">
        <f t="shared" si="12"/>
        <v>1354773.53</v>
      </c>
      <c r="I49" s="24">
        <f>ROUND(I30*I7,2)</f>
        <v>546691.32999999996</v>
      </c>
      <c r="J49" s="24">
        <f>ROUND(J30*J7,2)</f>
        <v>727834.4</v>
      </c>
      <c r="K49" s="24">
        <f t="shared" si="11"/>
        <v>14155894.810000001</v>
      </c>
    </row>
    <row r="50" spans="1:11" ht="17.25" customHeight="1">
      <c r="A50" s="36" t="s">
        <v>50</v>
      </c>
      <c r="B50" s="20">
        <v>0</v>
      </c>
      <c r="C50" s="24">
        <f>ROUND(C31*C7,2)</f>
        <v>4368.62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4368.62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11000.95</v>
      </c>
      <c r="I53" s="33">
        <f>+I35</f>
        <v>0</v>
      </c>
      <c r="J53" s="33">
        <f>+J35</f>
        <v>0</v>
      </c>
      <c r="K53" s="24">
        <f t="shared" si="11"/>
        <v>11000.95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144554.07999999999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-345212.08999999997</v>
      </c>
      <c r="C60" s="37">
        <f t="shared" si="13"/>
        <v>-248069.24</v>
      </c>
      <c r="D60" s="37">
        <f t="shared" si="13"/>
        <v>-287740.7</v>
      </c>
      <c r="E60" s="37">
        <f t="shared" si="13"/>
        <v>-394267.6</v>
      </c>
      <c r="F60" s="37">
        <f t="shared" si="13"/>
        <v>-446572.69999999995</v>
      </c>
      <c r="G60" s="37">
        <f t="shared" si="13"/>
        <v>-420075.60000000003</v>
      </c>
      <c r="H60" s="37">
        <f t="shared" si="13"/>
        <v>-215708.6</v>
      </c>
      <c r="I60" s="37">
        <f t="shared" si="13"/>
        <v>-63381.020000000004</v>
      </c>
      <c r="J60" s="37">
        <f t="shared" si="13"/>
        <v>-68916.350000000006</v>
      </c>
      <c r="K60" s="37">
        <f>SUM(B60:J60)</f>
        <v>-2489943.9</v>
      </c>
    </row>
    <row r="61" spans="1:11" ht="18.75" customHeight="1">
      <c r="A61" s="16" t="s">
        <v>83</v>
      </c>
      <c r="B61" s="37">
        <f t="shared" ref="B61:J61" si="14">B62+B63+B64+B65+B66+B67</f>
        <v>-330397.57999999996</v>
      </c>
      <c r="C61" s="37">
        <f t="shared" si="14"/>
        <v>-226367.15</v>
      </c>
      <c r="D61" s="37">
        <f t="shared" si="14"/>
        <v>-266204.56</v>
      </c>
      <c r="E61" s="37">
        <f t="shared" si="14"/>
        <v>-366809.32999999996</v>
      </c>
      <c r="F61" s="37">
        <f t="shared" si="14"/>
        <v>-426559.33999999997</v>
      </c>
      <c r="G61" s="37">
        <f t="shared" si="14"/>
        <v>-390196.9</v>
      </c>
      <c r="H61" s="37">
        <f t="shared" si="14"/>
        <v>-201090</v>
      </c>
      <c r="I61" s="37">
        <f t="shared" si="14"/>
        <v>-39372</v>
      </c>
      <c r="J61" s="37">
        <f t="shared" si="14"/>
        <v>-64086</v>
      </c>
      <c r="K61" s="37">
        <f t="shared" ref="K61:K92" si="15">SUM(B61:J61)</f>
        <v>-2311082.86</v>
      </c>
    </row>
    <row r="62" spans="1:11" ht="18.75" customHeight="1">
      <c r="A62" s="12" t="s">
        <v>84</v>
      </c>
      <c r="B62" s="37">
        <f>-ROUND(B9*$D$3,2)</f>
        <v>-171642</v>
      </c>
      <c r="C62" s="37">
        <f t="shared" ref="C62:J62" si="16">-ROUND(C9*$D$3,2)</f>
        <v>-219846</v>
      </c>
      <c r="D62" s="37">
        <f t="shared" si="16"/>
        <v>-205749</v>
      </c>
      <c r="E62" s="37">
        <f t="shared" si="16"/>
        <v>-152712</v>
      </c>
      <c r="F62" s="37">
        <f t="shared" si="16"/>
        <v>-188472</v>
      </c>
      <c r="G62" s="37">
        <f t="shared" si="16"/>
        <v>-214212</v>
      </c>
      <c r="H62" s="37">
        <f t="shared" si="16"/>
        <v>-201090</v>
      </c>
      <c r="I62" s="37">
        <f t="shared" si="16"/>
        <v>-39372</v>
      </c>
      <c r="J62" s="37">
        <f t="shared" si="16"/>
        <v>-64086</v>
      </c>
      <c r="K62" s="37">
        <f t="shared" si="15"/>
        <v>-1457181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1" ht="18.75" customHeight="1">
      <c r="A64" s="12" t="s">
        <v>59</v>
      </c>
      <c r="B64" s="49">
        <v>0</v>
      </c>
      <c r="C64" s="49">
        <v>0</v>
      </c>
      <c r="D64" s="20">
        <v>0</v>
      </c>
      <c r="E64" s="49">
        <v>0</v>
      </c>
      <c r="F64" s="49">
        <v>0</v>
      </c>
      <c r="G64" s="49">
        <v>0</v>
      </c>
      <c r="H64" s="20">
        <v>0</v>
      </c>
      <c r="I64" s="20">
        <v>0</v>
      </c>
      <c r="J64" s="20">
        <v>0</v>
      </c>
      <c r="K64" s="37">
        <f t="shared" si="15"/>
        <v>0</v>
      </c>
    </row>
    <row r="65" spans="1:11" ht="18.75" customHeight="1">
      <c r="A65" s="12" t="s">
        <v>60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20">
        <v>0</v>
      </c>
      <c r="I65" s="20">
        <v>0</v>
      </c>
      <c r="J65" s="20">
        <v>0</v>
      </c>
      <c r="K65" s="37">
        <f t="shared" si="15"/>
        <v>0</v>
      </c>
    </row>
    <row r="66" spans="1:11" ht="18.75" customHeight="1">
      <c r="A66" s="12" t="s">
        <v>61</v>
      </c>
      <c r="B66" s="49">
        <v>-158755.57999999999</v>
      </c>
      <c r="C66" s="49">
        <v>-6521.15</v>
      </c>
      <c r="D66" s="49">
        <v>-60455.56</v>
      </c>
      <c r="E66" s="49">
        <v>-214097.33</v>
      </c>
      <c r="F66" s="49">
        <v>-238087.34</v>
      </c>
      <c r="G66" s="49">
        <v>-175984.9</v>
      </c>
      <c r="H66" s="20">
        <v>0</v>
      </c>
      <c r="I66" s="20">
        <v>0</v>
      </c>
      <c r="J66" s="20">
        <v>0</v>
      </c>
      <c r="K66" s="37">
        <f t="shared" si="15"/>
        <v>-853901.86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-21702.09</v>
      </c>
      <c r="D68" s="37">
        <f t="shared" si="17"/>
        <v>-21536.14</v>
      </c>
      <c r="E68" s="37">
        <f t="shared" si="17"/>
        <v>-27458.269999999997</v>
      </c>
      <c r="F68" s="37">
        <f t="shared" si="17"/>
        <v>-20013.36</v>
      </c>
      <c r="G68" s="37">
        <f t="shared" si="17"/>
        <v>-29878.7</v>
      </c>
      <c r="H68" s="37">
        <f t="shared" si="17"/>
        <v>-14618.6</v>
      </c>
      <c r="I68" s="37">
        <f t="shared" si="17"/>
        <v>-24009.02</v>
      </c>
      <c r="J68" s="37">
        <f t="shared" si="17"/>
        <v>-4830.3499999999985</v>
      </c>
      <c r="K68" s="37">
        <f t="shared" si="15"/>
        <v>-178861.04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37">
        <v>20000</v>
      </c>
      <c r="J81" s="37">
        <v>20000</v>
      </c>
      <c r="K81" s="50">
        <f t="shared" si="15"/>
        <v>40000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-11718.07</v>
      </c>
      <c r="F92" s="20">
        <v>0</v>
      </c>
      <c r="G92" s="20">
        <v>0</v>
      </c>
      <c r="H92" s="20">
        <v>0</v>
      </c>
      <c r="I92" s="50">
        <v>-6888.31</v>
      </c>
      <c r="J92" s="50">
        <v>-13235.64</v>
      </c>
      <c r="K92" s="50">
        <f t="shared" si="15"/>
        <v>-31842.02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1049183.78</v>
      </c>
      <c r="C96" s="25">
        <f t="shared" si="19"/>
        <v>1741779.65</v>
      </c>
      <c r="D96" s="25">
        <f t="shared" si="19"/>
        <v>2081108.38</v>
      </c>
      <c r="E96" s="25">
        <f t="shared" si="19"/>
        <v>1017548.12</v>
      </c>
      <c r="F96" s="25">
        <f t="shared" si="19"/>
        <v>1497492.2599999998</v>
      </c>
      <c r="G96" s="25">
        <f t="shared" si="19"/>
        <v>2119431.3600000003</v>
      </c>
      <c r="H96" s="25">
        <f t="shared" si="19"/>
        <v>1165515.74</v>
      </c>
      <c r="I96" s="25">
        <f>+I97+I98</f>
        <v>483310.30999999994</v>
      </c>
      <c r="J96" s="25">
        <f>+J97+J98</f>
        <v>670504.96000000008</v>
      </c>
      <c r="K96" s="50">
        <f t="shared" si="18"/>
        <v>11825874.560000002</v>
      </c>
      <c r="L96" s="57"/>
    </row>
    <row r="97" spans="1:12" ht="18.75" customHeight="1">
      <c r="A97" s="16" t="s">
        <v>91</v>
      </c>
      <c r="B97" s="25">
        <f t="shared" ref="B97:J97" si="20">+B48+B61+B68+B93</f>
        <v>1034173.45</v>
      </c>
      <c r="C97" s="25">
        <f t="shared" si="20"/>
        <v>1721771.76</v>
      </c>
      <c r="D97" s="25">
        <f t="shared" si="20"/>
        <v>2060845.47</v>
      </c>
      <c r="E97" s="25">
        <f t="shared" si="20"/>
        <v>998661.6</v>
      </c>
      <c r="F97" s="25">
        <f t="shared" si="20"/>
        <v>1479083.5599999998</v>
      </c>
      <c r="G97" s="25">
        <f t="shared" si="20"/>
        <v>2094490.4000000001</v>
      </c>
      <c r="H97" s="25">
        <f t="shared" si="20"/>
        <v>1150065.8799999999</v>
      </c>
      <c r="I97" s="25">
        <f t="shared" si="20"/>
        <v>483310.30999999994</v>
      </c>
      <c r="J97" s="25">
        <f t="shared" si="20"/>
        <v>658918.05000000005</v>
      </c>
      <c r="K97" s="50">
        <f t="shared" si="18"/>
        <v>11681320.479999999</v>
      </c>
      <c r="L97" s="57"/>
    </row>
    <row r="98" spans="1:12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18408.7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144554.07999999999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/>
      <c r="G99" s="20"/>
      <c r="H99" s="20"/>
      <c r="I99" s="20"/>
      <c r="J99" s="20"/>
      <c r="K99" s="21">
        <f t="shared" si="18"/>
        <v>0</v>
      </c>
    </row>
    <row r="100" spans="1:12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11825874.569999997</v>
      </c>
    </row>
    <row r="105" spans="1:12" ht="18.75" customHeight="1">
      <c r="A105" s="27" t="s">
        <v>79</v>
      </c>
      <c r="B105" s="28">
        <v>127212.11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127212.11</v>
      </c>
    </row>
    <row r="106" spans="1:12" ht="18.75" customHeight="1">
      <c r="A106" s="27" t="s">
        <v>80</v>
      </c>
      <c r="B106" s="28">
        <v>921971.67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921971.67</v>
      </c>
    </row>
    <row r="107" spans="1:12" ht="18.75" customHeight="1">
      <c r="A107" s="27" t="s">
        <v>81</v>
      </c>
      <c r="B107" s="42">
        <v>0</v>
      </c>
      <c r="C107" s="28">
        <f>+C96</f>
        <v>1741779.65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1741779.65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2081108.38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2081108.38</v>
      </c>
    </row>
    <row r="109" spans="1:12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1017548.12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1017548.12</v>
      </c>
    </row>
    <row r="110" spans="1:12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200232.56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200232.56</v>
      </c>
    </row>
    <row r="111" spans="1:12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288484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288484</v>
      </c>
    </row>
    <row r="112" spans="1:12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432506.43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432506.43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576269.28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576269.28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609421.06999999995</v>
      </c>
      <c r="H114" s="42">
        <v>0</v>
      </c>
      <c r="I114" s="42">
        <v>0</v>
      </c>
      <c r="J114" s="42">
        <v>0</v>
      </c>
      <c r="K114" s="43">
        <f t="shared" si="22"/>
        <v>609421.06999999995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49662</v>
      </c>
      <c r="H115" s="42">
        <v>0</v>
      </c>
      <c r="I115" s="42">
        <v>0</v>
      </c>
      <c r="J115" s="42">
        <v>0</v>
      </c>
      <c r="K115" s="43">
        <f t="shared" si="22"/>
        <v>49662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341213.68</v>
      </c>
      <c r="H116" s="42">
        <v>0</v>
      </c>
      <c r="I116" s="42">
        <v>0</v>
      </c>
      <c r="J116" s="42">
        <v>0</v>
      </c>
      <c r="K116" s="43">
        <f t="shared" si="22"/>
        <v>341213.68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307091.53000000003</v>
      </c>
      <c r="H117" s="42">
        <v>0</v>
      </c>
      <c r="I117" s="42">
        <v>0</v>
      </c>
      <c r="J117" s="42">
        <v>0</v>
      </c>
      <c r="K117" s="43">
        <f t="shared" si="22"/>
        <v>307091.53000000003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812043.08</v>
      </c>
      <c r="H118" s="42">
        <v>0</v>
      </c>
      <c r="I118" s="42">
        <v>0</v>
      </c>
      <c r="J118" s="42">
        <v>0</v>
      </c>
      <c r="K118" s="43">
        <f t="shared" si="22"/>
        <v>812043.08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415431.04</v>
      </c>
      <c r="I119" s="42">
        <v>0</v>
      </c>
      <c r="J119" s="42">
        <v>0</v>
      </c>
      <c r="K119" s="43">
        <f t="shared" si="22"/>
        <v>415431.04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750084.7</v>
      </c>
      <c r="I120" s="42">
        <v>0</v>
      </c>
      <c r="J120" s="42">
        <v>0</v>
      </c>
      <c r="K120" s="43">
        <f t="shared" si="22"/>
        <v>750084.7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483310.31</v>
      </c>
      <c r="J121" s="42">
        <v>0</v>
      </c>
      <c r="K121" s="43">
        <f t="shared" si="22"/>
        <v>483310.31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670504.95999999996</v>
      </c>
      <c r="K122" s="46">
        <f t="shared" si="22"/>
        <v>670504.95999999996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2014-02-17T17:50:10Z</dcterms:modified>
</cp:coreProperties>
</file>