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3" i="8"/>
  <c r="K81"/>
  <c r="B9" l="1"/>
  <c r="C9"/>
  <c r="D9"/>
  <c r="E9"/>
  <c r="F9"/>
  <c r="G9"/>
  <c r="H9"/>
  <c r="I9"/>
  <c r="J9"/>
  <c r="K9" s="1"/>
  <c r="K10"/>
  <c r="K11"/>
  <c r="B12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K17"/>
  <c r="K18"/>
  <c r="J16"/>
  <c r="K16" s="1"/>
  <c r="K19"/>
  <c r="B20"/>
  <c r="C20"/>
  <c r="D20"/>
  <c r="E20"/>
  <c r="F20"/>
  <c r="G20"/>
  <c r="H20"/>
  <c r="K20" s="1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6"/>
  <c r="B62"/>
  <c r="B61" s="1"/>
  <c r="C62"/>
  <c r="C61" s="1"/>
  <c r="D62"/>
  <c r="D61" s="1"/>
  <c r="E62"/>
  <c r="E61" s="1"/>
  <c r="F62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9"/>
  <c r="K105"/>
  <c r="K106"/>
  <c r="K110"/>
  <c r="K111"/>
  <c r="K112"/>
  <c r="K113"/>
  <c r="K114"/>
  <c r="K115"/>
  <c r="K116"/>
  <c r="K117"/>
  <c r="K118"/>
  <c r="K119"/>
  <c r="K120"/>
  <c r="K121"/>
  <c r="K122"/>
  <c r="D60" l="1"/>
  <c r="H8"/>
  <c r="H7" s="1"/>
  <c r="H49" s="1"/>
  <c r="H48" s="1"/>
  <c r="F8"/>
  <c r="F7" s="1"/>
  <c r="F49" s="1"/>
  <c r="D8"/>
  <c r="D7" s="1"/>
  <c r="D49" s="1"/>
  <c r="D48" s="1"/>
  <c r="B8"/>
  <c r="G60"/>
  <c r="C60"/>
  <c r="K12"/>
  <c r="I8"/>
  <c r="I7" s="1"/>
  <c r="I49" s="1"/>
  <c r="I48" s="1"/>
  <c r="G8"/>
  <c r="G7" s="1"/>
  <c r="G49" s="1"/>
  <c r="G48" s="1"/>
  <c r="E8"/>
  <c r="E7" s="1"/>
  <c r="E49" s="1"/>
  <c r="E48" s="1"/>
  <c r="C8"/>
  <c r="C7" s="1"/>
  <c r="K98"/>
  <c r="E60"/>
  <c r="H60"/>
  <c r="K68"/>
  <c r="I60"/>
  <c r="J60"/>
  <c r="K62"/>
  <c r="B60"/>
  <c r="H47"/>
  <c r="H97"/>
  <c r="H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F61"/>
  <c r="F60" s="1"/>
  <c r="J47" l="1"/>
  <c r="J97"/>
  <c r="J96" s="1"/>
  <c r="J123" s="1"/>
  <c r="C48"/>
  <c r="K8"/>
  <c r="K7" s="1"/>
  <c r="K61"/>
  <c r="B48"/>
  <c r="K49"/>
  <c r="K60"/>
  <c r="C97" l="1"/>
  <c r="C96" s="1"/>
  <c r="C107" s="1"/>
  <c r="K107" s="1"/>
  <c r="K104" s="1"/>
  <c r="C47"/>
  <c r="B47"/>
  <c r="B97"/>
  <c r="B96" l="1"/>
  <c r="K55" l="1"/>
  <c r="F48"/>
  <c r="K48" s="1"/>
  <c r="F97" l="1"/>
  <c r="F47"/>
  <c r="K47" s="1"/>
  <c r="F96" l="1"/>
  <c r="K96" s="1"/>
  <c r="K97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<sst xmlns="http://schemas.openxmlformats.org/spreadsheetml/2006/main" count="129" uniqueCount="129">
  <si>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</si>
  <si>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</si>
  <si>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</si>
  <si>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</si>
  <si>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</si>
  <si>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</si>
  <si>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</si>
  <si>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</si>
  <si>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</si>
  <si>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</si>
  <si>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</si>
  <si>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</si>
  <si>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</si>
  <si>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</si>
  <si>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</si>
  <si>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</si>
  <si>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</si>
  <si>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</si>
  <si>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</si>
  <si>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</si>
  <si>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</si>
  <si>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</si>
  <si>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</si>
  <si>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</si>
  <si>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</si>
  <si>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</si>
  <si>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</si>
  <si>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</si>
  <si>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</si>
  <si>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</si>
  <si>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</si>
  <si>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</si>
  <si>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</si>
  <si>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</si>
  <si>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</si>
  <si>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</si>
  <si>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</si>
  <si>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</si>
  <si>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</si>
  <si>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</si>
  <si>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</si>
  <si>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</si>
  <si>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</si>
  <si>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</si>
  <si>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</si>
  <si>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</si>
  <si>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</si>
  <si>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</si>
  <si>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</si>
  <si>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</si>
  <si>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</si>
  <si>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</si>
  <si>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</si>
  <si>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</si>
  <si>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</si>
  <si>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</si>
  <si>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</si>
  <si>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</si>
  <si>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</si>
  <si>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</si>
  <si>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</si>
  <si>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</si>
  <si>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</si>
  <si>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</si>
  <si>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</si>
  <si>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</si>
  <si>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</si>
  <si>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</si>
  <si>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</si>
  <si>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</si>
  <si>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</si>
  <si>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</si>
  <si>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</si>
  <si>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</si>
  <si>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</si>
  <si>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</si>
  <si>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</si>
  <si>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</si>
  <si>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</si>
  <si>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</si>
  <si>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</si>
  <si>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</si>
  <si>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</si>
  <si>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</si>
  <si>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</si>
  <si>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</si>
  <si>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</si>
  <si>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</si>
  <si>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</si>
  <si>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</si>
  <si>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</si>
  <si>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</si>
  <si>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</si>
  <si>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</si>
  <si>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</si>
  <si>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</si>
  <si>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</si>
  <si>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</si>
  <si>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</si>
  <si>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</si>
  <si>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</si>
  <si>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</si>
  <si>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</si>
  <si>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</si>
  <si>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</si>
  <si>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</si>
  <si>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</si>
  <si>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</si>
  <si>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</si>
  <si>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</si>
  <si>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</si>
  <si>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</si>
  <si>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</si>
  <si>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</si>
  <si>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</si>
  <si>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</si>
  <si>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</si>
  <si>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</si>
  <si>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</si>
  <si>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</si>
  <si>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</si>
  <si>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</si>
  <si>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</si>
  <si>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</si>
  <si>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</si>
  <si>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10/02/14 - VENCIMENTO 17/02/14</t>
  </si>
  <si>
    <t>6.3. Revisão de Remuneração pelo Transporte Coletivo  (1)</t>
  </si>
  <si>
    <t>Nota:</t>
  </si>
  <si>
    <t xml:space="preserve">     (1) - Pagamento de combustível não fóssil de nov/13 a jan/14.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</si>
</sst>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6.6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596958</v>
      </c>
      <c r="C7" s="9">
        <f t="shared" si="0"/>
        <v>792651</v>
      </c>
      <c r="D7" s="9">
        <f t="shared" si="0"/>
        <v>806771</v>
      </c>
      <c r="E7" s="9">
        <f t="shared" si="0"/>
        <v>548138</v>
      </c>
      <c r="F7" s="9">
        <f t="shared" si="0"/>
        <v>784912</v>
      </c>
      <c r="G7" s="9">
        <f t="shared" si="0"/>
        <v>1190208</v>
      </c>
      <c r="H7" s="9">
        <f t="shared" si="0"/>
        <v>551003</v>
      </c>
      <c r="I7" s="9">
        <f t="shared" si="0"/>
        <v>128207</v>
      </c>
      <c r="J7" s="9">
        <f t="shared" si="0"/>
        <v>291603</v>
      </c>
      <c r="K7" s="9">
        <f t="shared" si="0"/>
        <v>5690451</v>
      </c>
      <c r="L7" s="55"/>
    </row>
    <row r="8" spans="1:13" ht="17.25" customHeight="1">
      <c r="A8" s="10" t="s">
        <v>124</v>
      </c>
      <c r="B8" s="11">
        <f>B9+B12+B16</f>
        <v>357054</v>
      </c>
      <c r="C8" s="11">
        <f t="shared" ref="C8:J8" si="1">C9+C12+C16</f>
        <v>479978</v>
      </c>
      <c r="D8" s="11">
        <f t="shared" si="1"/>
        <v>462482</v>
      </c>
      <c r="E8" s="11">
        <f t="shared" si="1"/>
        <v>326939</v>
      </c>
      <c r="F8" s="11">
        <f t="shared" si="1"/>
        <v>442125</v>
      </c>
      <c r="G8" s="11">
        <f t="shared" si="1"/>
        <v>648382</v>
      </c>
      <c r="H8" s="11">
        <f t="shared" si="1"/>
        <v>342926</v>
      </c>
      <c r="I8" s="11">
        <f t="shared" si="1"/>
        <v>69964</v>
      </c>
      <c r="J8" s="11">
        <f t="shared" si="1"/>
        <v>165214</v>
      </c>
      <c r="K8" s="11">
        <f>SUM(B8:J8)</f>
        <v>3295064</v>
      </c>
    </row>
    <row r="9" spans="1:13" ht="17.25" customHeight="1">
      <c r="A9" s="15" t="s">
        <v>17</v>
      </c>
      <c r="B9" s="13">
        <f>+B10+B11</f>
        <v>62518</v>
      </c>
      <c r="C9" s="13">
        <f t="shared" ref="C9:J9" si="2">+C10+C11</f>
        <v>84051</v>
      </c>
      <c r="D9" s="13">
        <f t="shared" si="2"/>
        <v>77608</v>
      </c>
      <c r="E9" s="13">
        <f t="shared" si="2"/>
        <v>54316</v>
      </c>
      <c r="F9" s="13">
        <f t="shared" si="2"/>
        <v>67953</v>
      </c>
      <c r="G9" s="13">
        <f t="shared" si="2"/>
        <v>78154</v>
      </c>
      <c r="H9" s="13">
        <f t="shared" si="2"/>
        <v>69189</v>
      </c>
      <c r="I9" s="13">
        <f t="shared" si="2"/>
        <v>13928</v>
      </c>
      <c r="J9" s="13">
        <f t="shared" si="2"/>
        <v>24680</v>
      </c>
      <c r="K9" s="11">
        <f>SUM(B9:J9)</f>
        <v>532397</v>
      </c>
      <c r="M9" s="56"/>
    </row>
    <row r="10" spans="1:13" ht="17.25" customHeight="1">
      <c r="A10" s="31" t="s">
        <v>18</v>
      </c>
      <c r="B10" s="13">
        <v>62518</v>
      </c>
      <c r="C10" s="13">
        <v>84051</v>
      </c>
      <c r="D10" s="13">
        <v>77608</v>
      </c>
      <c r="E10" s="13">
        <v>54316</v>
      </c>
      <c r="F10" s="13">
        <v>67953</v>
      </c>
      <c r="G10" s="13">
        <v>78154</v>
      </c>
      <c r="H10" s="13">
        <v>69189</v>
      </c>
      <c r="I10" s="13">
        <v>13928</v>
      </c>
      <c r="J10" s="13">
        <v>24680</v>
      </c>
      <c r="K10" s="11">
        <f>SUM(B10:J10)</f>
        <v>532397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292230</v>
      </c>
      <c r="C12" s="17">
        <f t="shared" si="3"/>
        <v>392661</v>
      </c>
      <c r="D12" s="17">
        <f t="shared" si="3"/>
        <v>382103</v>
      </c>
      <c r="E12" s="17">
        <f t="shared" si="3"/>
        <v>270384</v>
      </c>
      <c r="F12" s="17">
        <f t="shared" si="3"/>
        <v>371215</v>
      </c>
      <c r="G12" s="17">
        <f t="shared" si="3"/>
        <v>565569</v>
      </c>
      <c r="H12" s="17">
        <f t="shared" si="3"/>
        <v>271398</v>
      </c>
      <c r="I12" s="17">
        <f t="shared" si="3"/>
        <v>55367</v>
      </c>
      <c r="J12" s="17">
        <f t="shared" si="3"/>
        <v>139549</v>
      </c>
      <c r="K12" s="11">
        <f t="shared" ref="K12:K27" si="4">SUM(B12:J12)</f>
        <v>2740476</v>
      </c>
    </row>
    <row r="13" spans="1:13" ht="17.25" customHeight="1">
      <c r="A13" s="14" t="s">
        <v>20</v>
      </c>
      <c r="B13" s="13">
        <v>143453</v>
      </c>
      <c r="C13" s="13">
        <v>206960</v>
      </c>
      <c r="D13" s="13">
        <v>206654</v>
      </c>
      <c r="E13" s="13">
        <v>141686</v>
      </c>
      <c r="F13" s="13">
        <v>193417</v>
      </c>
      <c r="G13" s="13">
        <v>281934</v>
      </c>
      <c r="H13" s="13">
        <v>132081</v>
      </c>
      <c r="I13" s="13">
        <v>31530</v>
      </c>
      <c r="J13" s="13">
        <v>74819</v>
      </c>
      <c r="K13" s="11">
        <f t="shared" si="4"/>
        <v>1412534</v>
      </c>
      <c r="L13" s="55"/>
      <c r="M13" s="56"/>
    </row>
    <row r="14" spans="1:13" ht="17.25" customHeight="1">
      <c r="A14" s="14" t="s">
        <v>21</v>
      </c>
      <c r="B14" s="13">
        <v>136398</v>
      </c>
      <c r="C14" s="13">
        <v>167297</v>
      </c>
      <c r="D14" s="13">
        <v>158486</v>
      </c>
      <c r="E14" s="13">
        <v>117805</v>
      </c>
      <c r="F14" s="13">
        <v>163009</v>
      </c>
      <c r="G14" s="13">
        <v>265341</v>
      </c>
      <c r="H14" s="13">
        <v>126861</v>
      </c>
      <c r="I14" s="13">
        <v>20731</v>
      </c>
      <c r="J14" s="13">
        <v>58424</v>
      </c>
      <c r="K14" s="11">
        <f t="shared" si="4"/>
        <v>1214352</v>
      </c>
      <c r="L14" s="55"/>
    </row>
    <row r="15" spans="1:13" ht="17.25" customHeight="1">
      <c r="A15" s="14" t="s">
        <v>22</v>
      </c>
      <c r="B15" s="13">
        <v>12379</v>
      </c>
      <c r="C15" s="13">
        <v>18404</v>
      </c>
      <c r="D15" s="13">
        <v>16963</v>
      </c>
      <c r="E15" s="13">
        <v>10893</v>
      </c>
      <c r="F15" s="13">
        <v>14789</v>
      </c>
      <c r="G15" s="13">
        <v>18294</v>
      </c>
      <c r="H15" s="13">
        <v>12456</v>
      </c>
      <c r="I15" s="13">
        <v>3106</v>
      </c>
      <c r="J15" s="13">
        <v>6306</v>
      </c>
      <c r="K15" s="11">
        <f t="shared" si="4"/>
        <v>113590</v>
      </c>
    </row>
    <row r="16" spans="1:13" ht="17.25" customHeight="1">
      <c r="A16" s="15" t="s">
        <v>120</v>
      </c>
      <c r="B16" s="13">
        <f>B17+B18+B19</f>
        <v>2306</v>
      </c>
      <c r="C16" s="13">
        <f t="shared" ref="C16:J16" si="5">C17+C18+C19</f>
        <v>3266</v>
      </c>
      <c r="D16" s="13">
        <f t="shared" si="5"/>
        <v>2771</v>
      </c>
      <c r="E16" s="13">
        <f t="shared" si="5"/>
        <v>2239</v>
      </c>
      <c r="F16" s="13">
        <f t="shared" si="5"/>
        <v>2957</v>
      </c>
      <c r="G16" s="13">
        <f t="shared" si="5"/>
        <v>4659</v>
      </c>
      <c r="H16" s="13">
        <f t="shared" si="5"/>
        <v>2339</v>
      </c>
      <c r="I16" s="13">
        <f t="shared" si="5"/>
        <v>669</v>
      </c>
      <c r="J16" s="13">
        <f t="shared" si="5"/>
        <v>985</v>
      </c>
      <c r="K16" s="11">
        <f t="shared" si="4"/>
        <v>22191</v>
      </c>
    </row>
    <row r="17" spans="1:12" ht="17.25" customHeight="1">
      <c r="A17" s="14" t="s">
        <v>121</v>
      </c>
      <c r="B17" s="13">
        <v>2277</v>
      </c>
      <c r="C17" s="13">
        <v>3190</v>
      </c>
      <c r="D17" s="13">
        <v>2700</v>
      </c>
      <c r="E17" s="13">
        <v>2153</v>
      </c>
      <c r="F17" s="13">
        <v>2863</v>
      </c>
      <c r="G17" s="13">
        <v>4559</v>
      </c>
      <c r="H17" s="13">
        <v>2287</v>
      </c>
      <c r="I17" s="13">
        <v>660</v>
      </c>
      <c r="J17" s="13">
        <v>966</v>
      </c>
      <c r="K17" s="11">
        <f t="shared" si="4"/>
        <v>21655</v>
      </c>
    </row>
    <row r="18" spans="1:12" ht="17.25" customHeight="1">
      <c r="A18" s="14" t="s">
        <v>122</v>
      </c>
      <c r="B18" s="13">
        <v>28</v>
      </c>
      <c r="C18" s="13">
        <v>76</v>
      </c>
      <c r="D18" s="13">
        <v>71</v>
      </c>
      <c r="E18" s="13">
        <v>86</v>
      </c>
      <c r="F18" s="13">
        <v>94</v>
      </c>
      <c r="G18" s="13">
        <v>100</v>
      </c>
      <c r="H18" s="13">
        <v>51</v>
      </c>
      <c r="I18" s="13">
        <v>9</v>
      </c>
      <c r="J18" s="13">
        <v>18</v>
      </c>
      <c r="K18" s="11">
        <f t="shared" si="4"/>
        <v>533</v>
      </c>
    </row>
    <row r="19" spans="1:12" ht="17.25" customHeight="1">
      <c r="A19" s="14" t="s">
        <v>123</v>
      </c>
      <c r="B19" s="13">
        <v>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1">
        <v>1</v>
      </c>
      <c r="K19" s="11">
        <f t="shared" si="4"/>
        <v>3</v>
      </c>
    </row>
    <row r="20" spans="1:12" ht="17.25" customHeight="1">
      <c r="A20" s="16" t="s">
        <v>23</v>
      </c>
      <c r="B20" s="11">
        <f>+B21+B22+B23</f>
        <v>198125</v>
      </c>
      <c r="C20" s="11">
        <f t="shared" ref="C20:J20" si="6">+C21+C22+C23</f>
        <v>245158</v>
      </c>
      <c r="D20" s="11">
        <f t="shared" si="6"/>
        <v>262616</v>
      </c>
      <c r="E20" s="11">
        <f t="shared" si="6"/>
        <v>172129</v>
      </c>
      <c r="F20" s="11">
        <f t="shared" si="6"/>
        <v>280656</v>
      </c>
      <c r="G20" s="11">
        <f t="shared" si="6"/>
        <v>475476</v>
      </c>
      <c r="H20" s="11">
        <f t="shared" si="6"/>
        <v>168137</v>
      </c>
      <c r="I20" s="11">
        <f t="shared" si="6"/>
        <v>43068</v>
      </c>
      <c r="J20" s="11">
        <f t="shared" si="6"/>
        <v>91691</v>
      </c>
      <c r="K20" s="11">
        <f t="shared" si="4"/>
        <v>1937056</v>
      </c>
    </row>
    <row r="21" spans="1:12" ht="17.25" customHeight="1">
      <c r="A21" s="12" t="s">
        <v>24</v>
      </c>
      <c r="B21" s="13">
        <v>110619</v>
      </c>
      <c r="C21" s="13">
        <v>149747</v>
      </c>
      <c r="D21" s="13">
        <v>162299</v>
      </c>
      <c r="E21" s="13">
        <v>102912</v>
      </c>
      <c r="F21" s="13">
        <v>165456</v>
      </c>
      <c r="G21" s="13">
        <v>264780</v>
      </c>
      <c r="H21" s="13">
        <v>100128</v>
      </c>
      <c r="I21" s="13">
        <v>27615</v>
      </c>
      <c r="J21" s="13">
        <v>55968</v>
      </c>
      <c r="K21" s="11">
        <f t="shared" si="4"/>
        <v>1139524</v>
      </c>
      <c r="L21" s="55"/>
    </row>
    <row r="22" spans="1:12" ht="17.25" customHeight="1">
      <c r="A22" s="12" t="s">
        <v>25</v>
      </c>
      <c r="B22" s="13">
        <v>80888</v>
      </c>
      <c r="C22" s="13">
        <v>86868</v>
      </c>
      <c r="D22" s="13">
        <v>91178</v>
      </c>
      <c r="E22" s="13">
        <v>63954</v>
      </c>
      <c r="F22" s="13">
        <v>106685</v>
      </c>
      <c r="G22" s="13">
        <v>198067</v>
      </c>
      <c r="H22" s="13">
        <v>62612</v>
      </c>
      <c r="I22" s="13">
        <v>13819</v>
      </c>
      <c r="J22" s="13">
        <v>32446</v>
      </c>
      <c r="K22" s="11">
        <f t="shared" si="4"/>
        <v>736517</v>
      </c>
      <c r="L22" s="55"/>
    </row>
    <row r="23" spans="1:12" ht="17.25" customHeight="1">
      <c r="A23" s="12" t="s">
        <v>26</v>
      </c>
      <c r="B23" s="13">
        <v>6618</v>
      </c>
      <c r="C23" s="13">
        <v>8543</v>
      </c>
      <c r="D23" s="13">
        <v>9139</v>
      </c>
      <c r="E23" s="13">
        <v>5263</v>
      </c>
      <c r="F23" s="13">
        <v>8515</v>
      </c>
      <c r="G23" s="13">
        <v>12629</v>
      </c>
      <c r="H23" s="13">
        <v>5397</v>
      </c>
      <c r="I23" s="13">
        <v>1634</v>
      </c>
      <c r="J23" s="13">
        <v>3277</v>
      </c>
      <c r="K23" s="11">
        <f t="shared" si="4"/>
        <v>61015</v>
      </c>
    </row>
    <row r="24" spans="1:12" ht="17.25" customHeight="1">
      <c r="A24" s="16" t="s">
        <v>27</v>
      </c>
      <c r="B24" s="13">
        <v>41779</v>
      </c>
      <c r="C24" s="13">
        <v>67515</v>
      </c>
      <c r="D24" s="13">
        <v>81673</v>
      </c>
      <c r="E24" s="13">
        <v>49070</v>
      </c>
      <c r="F24" s="13">
        <v>62131</v>
      </c>
      <c r="G24" s="13">
        <v>66350</v>
      </c>
      <c r="H24" s="13">
        <v>32280</v>
      </c>
      <c r="I24" s="13">
        <v>15175</v>
      </c>
      <c r="J24" s="13">
        <v>34698</v>
      </c>
      <c r="K24" s="11">
        <f t="shared" si="4"/>
        <v>450671</v>
      </c>
    </row>
    <row r="25" spans="1:12" ht="17.25" customHeight="1">
      <c r="A25" s="12" t="s">
        <v>28</v>
      </c>
      <c r="B25" s="13">
        <v>26739</v>
      </c>
      <c r="C25" s="13">
        <v>43210</v>
      </c>
      <c r="D25" s="13">
        <v>52271</v>
      </c>
      <c r="E25" s="13">
        <v>31405</v>
      </c>
      <c r="F25" s="13">
        <v>39764</v>
      </c>
      <c r="G25" s="13">
        <v>42464</v>
      </c>
      <c r="H25" s="13">
        <v>20659</v>
      </c>
      <c r="I25" s="13">
        <v>9712</v>
      </c>
      <c r="J25" s="13">
        <v>22207</v>
      </c>
      <c r="K25" s="11">
        <f t="shared" si="4"/>
        <v>288431</v>
      </c>
      <c r="L25" s="55"/>
    </row>
    <row r="26" spans="1:12" ht="17.25" customHeight="1">
      <c r="A26" s="12" t="s">
        <v>29</v>
      </c>
      <c r="B26" s="13">
        <v>15040</v>
      </c>
      <c r="C26" s="13">
        <v>24305</v>
      </c>
      <c r="D26" s="13">
        <v>29402</v>
      </c>
      <c r="E26" s="13">
        <v>17665</v>
      </c>
      <c r="F26" s="13">
        <v>22367</v>
      </c>
      <c r="G26" s="13">
        <v>23886</v>
      </c>
      <c r="H26" s="13">
        <v>11621</v>
      </c>
      <c r="I26" s="13">
        <v>5463</v>
      </c>
      <c r="J26" s="13">
        <v>12491</v>
      </c>
      <c r="K26" s="11">
        <f t="shared" si="4"/>
        <v>162240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7660</v>
      </c>
      <c r="I27" s="11">
        <v>0</v>
      </c>
      <c r="J27" s="11">
        <v>0</v>
      </c>
      <c r="K27" s="11">
        <f t="shared" si="4"/>
        <v>7660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3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3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3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10751.59</v>
      </c>
      <c r="I35" s="20">
        <v>0</v>
      </c>
      <c r="J35" s="20">
        <v>0</v>
      </c>
      <c r="K35" s="24">
        <f>SUM(B35:J35)</f>
        <v>10751.59</v>
      </c>
    </row>
    <row r="36" spans="1:13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3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3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3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3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3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3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3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3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3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3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3" ht="17.25" customHeight="1">
      <c r="A47" s="22" t="s">
        <v>47</v>
      </c>
      <c r="B47" s="23">
        <f>+B48+B56</f>
        <v>1370642.25</v>
      </c>
      <c r="C47" s="23">
        <f t="shared" ref="C47:H47" si="9">+C48+C56</f>
        <v>2073088.3599999999</v>
      </c>
      <c r="D47" s="23">
        <f t="shared" si="9"/>
        <v>2394267.25</v>
      </c>
      <c r="E47" s="23">
        <f t="shared" si="9"/>
        <v>1378268.76</v>
      </c>
      <c r="F47" s="23">
        <f t="shared" si="9"/>
        <v>1908162.8299999998</v>
      </c>
      <c r="G47" s="23">
        <f t="shared" si="9"/>
        <v>2489980.75</v>
      </c>
      <c r="H47" s="23">
        <f t="shared" si="9"/>
        <v>1334723.3700000001</v>
      </c>
      <c r="I47" s="23">
        <f>+I48+I56</f>
        <v>540456.61</v>
      </c>
      <c r="J47" s="23">
        <f>+J48+J56</f>
        <v>740448.61</v>
      </c>
      <c r="K47" s="23">
        <f>SUM(B47:J47)</f>
        <v>14230038.789999999</v>
      </c>
      <c r="L47" s="71"/>
      <c r="M47" s="71">
        <v>14230038.789999999</v>
      </c>
    </row>
    <row r="48" spans="1:13" ht="17.25" customHeight="1">
      <c r="A48" s="16" t="s">
        <v>48</v>
      </c>
      <c r="B48" s="24">
        <f>SUM(B49:B55)</f>
        <v>1355631.92</v>
      </c>
      <c r="C48" s="24">
        <f t="shared" ref="C48:H48" si="10">SUM(C49:C55)</f>
        <v>2053080.47</v>
      </c>
      <c r="D48" s="24">
        <f t="shared" si="10"/>
        <v>2374004.34</v>
      </c>
      <c r="E48" s="24">
        <f t="shared" si="10"/>
        <v>1359382.24</v>
      </c>
      <c r="F48" s="24">
        <f t="shared" si="10"/>
        <v>1889754.13</v>
      </c>
      <c r="G48" s="24">
        <f t="shared" si="10"/>
        <v>2465039.79</v>
      </c>
      <c r="H48" s="24">
        <f t="shared" si="10"/>
        <v>1319273.51</v>
      </c>
      <c r="I48" s="24">
        <f>SUM(I49:I55)</f>
        <v>540456.61</v>
      </c>
      <c r="J48" s="24">
        <f>SUM(J49:J55)</f>
        <v>728861.7</v>
      </c>
      <c r="K48" s="24">
        <f t="shared" ref="K48:K56" si="11">SUM(B48:J48)</f>
        <v>14085484.709999999</v>
      </c>
    </row>
    <row r="49" spans="1:13" ht="17.25" customHeight="1">
      <c r="A49" s="36" t="s">
        <v>49</v>
      </c>
      <c r="B49" s="24">
        <f t="shared" ref="B49:H49" si="12">ROUND(B30*B7,2)</f>
        <v>1355631.92</v>
      </c>
      <c r="C49" s="24">
        <f t="shared" si="12"/>
        <v>2048527.24</v>
      </c>
      <c r="D49" s="24">
        <f t="shared" si="12"/>
        <v>2374004.34</v>
      </c>
      <c r="E49" s="24">
        <f t="shared" si="12"/>
        <v>1359382.24</v>
      </c>
      <c r="F49" s="24">
        <f t="shared" si="12"/>
        <v>1889754.13</v>
      </c>
      <c r="G49" s="24">
        <f t="shared" si="12"/>
        <v>2465039.79</v>
      </c>
      <c r="H49" s="24">
        <f t="shared" si="12"/>
        <v>1308521.92</v>
      </c>
      <c r="I49" s="24">
        <f>ROUND(I30*I7,2)</f>
        <v>540456.61</v>
      </c>
      <c r="J49" s="24">
        <f>ROUND(J30*J7,2)</f>
        <v>728861.7</v>
      </c>
      <c r="K49" s="24">
        <f t="shared" si="11"/>
        <v>14070179.889999999</v>
      </c>
    </row>
    <row r="50" spans="1:13" ht="17.25" customHeight="1">
      <c r="A50" s="36" t="s">
        <v>50</v>
      </c>
      <c r="B50" s="20">
        <v>0</v>
      </c>
      <c r="C50" s="24">
        <f>ROUND(C31*C7,2)</f>
        <v>4553.2299999999996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4553.2299999999996</v>
      </c>
    </row>
    <row r="51" spans="1:13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3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3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10751.59</v>
      </c>
      <c r="I53" s="33">
        <f>+I35</f>
        <v>0</v>
      </c>
      <c r="J53" s="33">
        <f>+J35</f>
        <v>0</v>
      </c>
      <c r="K53" s="24">
        <f t="shared" si="11"/>
        <v>10751.59</v>
      </c>
    </row>
    <row r="54" spans="1:13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3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/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3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3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M57" s="71"/>
    </row>
    <row r="58" spans="1:13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3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3" ht="18.75" customHeight="1">
      <c r="A60" s="2" t="s">
        <v>57</v>
      </c>
      <c r="B60" s="37">
        <f t="shared" ref="B60:J60" si="13">+B61+B68+B93+B94</f>
        <v>330928.5</v>
      </c>
      <c r="C60" s="37">
        <f t="shared" si="13"/>
        <v>-280166.22000000003</v>
      </c>
      <c r="D60" s="37">
        <f t="shared" si="13"/>
        <v>-268783</v>
      </c>
      <c r="E60" s="37">
        <f t="shared" si="13"/>
        <v>-274871.39</v>
      </c>
      <c r="F60" s="37">
        <f t="shared" si="13"/>
        <v>-45495.829999999987</v>
      </c>
      <c r="G60" s="37">
        <f t="shared" si="13"/>
        <v>-329757.57</v>
      </c>
      <c r="H60" s="37">
        <f t="shared" si="13"/>
        <v>-58864.100000000006</v>
      </c>
      <c r="I60" s="37">
        <f t="shared" si="13"/>
        <v>-65714.459999999992</v>
      </c>
      <c r="J60" s="37">
        <f t="shared" si="13"/>
        <v>-78888.740000000005</v>
      </c>
      <c r="K60" s="37">
        <f>SUM(B60:J60)</f>
        <v>-1071612.81</v>
      </c>
    </row>
    <row r="61" spans="1:13" ht="18.75" customHeight="1">
      <c r="A61" s="16" t="s">
        <v>83</v>
      </c>
      <c r="B61" s="37">
        <f t="shared" ref="B61:J61" si="14">B62+B63+B64+B65+B66+B67</f>
        <v>-240996.99</v>
      </c>
      <c r="C61" s="37">
        <f t="shared" si="14"/>
        <v>-258464.13</v>
      </c>
      <c r="D61" s="37">
        <f t="shared" si="14"/>
        <v>-247246.86</v>
      </c>
      <c r="E61" s="37">
        <f t="shared" si="14"/>
        <v>-247691.56</v>
      </c>
      <c r="F61" s="37">
        <f t="shared" si="14"/>
        <v>-280897.69</v>
      </c>
      <c r="G61" s="37">
        <f t="shared" si="14"/>
        <v>-299878.87</v>
      </c>
      <c r="H61" s="37">
        <f t="shared" si="14"/>
        <v>-207567</v>
      </c>
      <c r="I61" s="37">
        <f t="shared" si="14"/>
        <v>-41784</v>
      </c>
      <c r="J61" s="37">
        <f t="shared" si="14"/>
        <v>-74040</v>
      </c>
      <c r="K61" s="37">
        <f t="shared" ref="K61:K93" si="15">SUM(B61:J61)</f>
        <v>-1898567.1</v>
      </c>
    </row>
    <row r="62" spans="1:13" ht="18.75" customHeight="1">
      <c r="A62" s="12" t="s">
        <v>84</v>
      </c>
      <c r="B62" s="37">
        <f>-ROUND(B9*$D$3,2)</f>
        <v>-187554</v>
      </c>
      <c r="C62" s="37">
        <f t="shared" ref="C62:J62" si="16">-ROUND(C9*$D$3,2)</f>
        <v>-252153</v>
      </c>
      <c r="D62" s="37">
        <f t="shared" si="16"/>
        <v>-232824</v>
      </c>
      <c r="E62" s="37">
        <f t="shared" si="16"/>
        <v>-162948</v>
      </c>
      <c r="F62" s="37">
        <f t="shared" si="16"/>
        <v>-203859</v>
      </c>
      <c r="G62" s="37">
        <f t="shared" si="16"/>
        <v>-234462</v>
      </c>
      <c r="H62" s="37">
        <f t="shared" si="16"/>
        <v>-207567</v>
      </c>
      <c r="I62" s="37">
        <f t="shared" si="16"/>
        <v>-41784</v>
      </c>
      <c r="J62" s="37">
        <f t="shared" si="16"/>
        <v>-74040</v>
      </c>
      <c r="K62" s="37">
        <f t="shared" si="15"/>
        <v>-1597191</v>
      </c>
    </row>
    <row r="63" spans="1:13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3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-53442.99</v>
      </c>
      <c r="C66" s="49">
        <v>-6311.13</v>
      </c>
      <c r="D66" s="49">
        <v>-14422.86</v>
      </c>
      <c r="E66" s="49">
        <v>-84743.56</v>
      </c>
      <c r="F66" s="49">
        <v>-77038.69</v>
      </c>
      <c r="G66" s="49">
        <v>-65416.87</v>
      </c>
      <c r="H66" s="20">
        <v>0</v>
      </c>
      <c r="I66" s="20">
        <v>0</v>
      </c>
      <c r="J66" s="20">
        <v>0</v>
      </c>
      <c r="K66" s="37">
        <f t="shared" si="15"/>
        <v>-301376.09999999998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-27179.829999999998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-23930.46</v>
      </c>
      <c r="J68" s="37">
        <f t="shared" si="17"/>
        <v>-4848.74</v>
      </c>
      <c r="K68" s="37">
        <f t="shared" si="15"/>
        <v>-178522.43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20000</v>
      </c>
      <c r="J81" s="50">
        <v>20000</v>
      </c>
      <c r="K81" s="50">
        <f t="shared" si="15"/>
        <v>40000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5"/>
        <v>0</v>
      </c>
      <c r="L90" s="61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0">
        <v>0</v>
      </c>
      <c r="L91" s="60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-11439.63</v>
      </c>
      <c r="F92" s="20">
        <v>0</v>
      </c>
      <c r="G92" s="20">
        <v>0</v>
      </c>
      <c r="H92" s="20">
        <v>0</v>
      </c>
      <c r="I92" s="50">
        <v>-6809.75</v>
      </c>
      <c r="J92" s="50">
        <v>-13254.03</v>
      </c>
      <c r="K92" s="50">
        <f t="shared" si="15"/>
        <v>-31503.409999999996</v>
      </c>
      <c r="L92" s="60"/>
    </row>
    <row r="93" spans="1:12" ht="18.75" customHeight="1">
      <c r="A93" s="16" t="s">
        <v>126</v>
      </c>
      <c r="B93" s="50">
        <v>586740</v>
      </c>
      <c r="C93" s="20">
        <v>0</v>
      </c>
      <c r="D93" s="20">
        <v>0</v>
      </c>
      <c r="E93" s="20">
        <v>0</v>
      </c>
      <c r="F93" s="50">
        <v>255415.22</v>
      </c>
      <c r="G93" s="20">
        <v>0</v>
      </c>
      <c r="H93" s="50">
        <v>163321.5</v>
      </c>
      <c r="I93" s="20">
        <v>0</v>
      </c>
      <c r="J93" s="20">
        <v>0</v>
      </c>
      <c r="K93" s="50">
        <f t="shared" si="15"/>
        <v>1005476.72</v>
      </c>
      <c r="L93" s="60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59">
        <f t="shared" ref="K94:K99" si="18">SUM(B94:J94)</f>
        <v>0</v>
      </c>
      <c r="L94" s="61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1701570.75</v>
      </c>
      <c r="C96" s="25">
        <f t="shared" si="19"/>
        <v>1792922.1399999997</v>
      </c>
      <c r="D96" s="25">
        <f t="shared" si="19"/>
        <v>2125484.25</v>
      </c>
      <c r="E96" s="25">
        <f t="shared" si="19"/>
        <v>1103397.3699999999</v>
      </c>
      <c r="F96" s="25">
        <f t="shared" si="19"/>
        <v>1862666.9999999998</v>
      </c>
      <c r="G96" s="25">
        <f t="shared" si="19"/>
        <v>2160223.1799999997</v>
      </c>
      <c r="H96" s="25">
        <f t="shared" si="19"/>
        <v>1275859.27</v>
      </c>
      <c r="I96" s="25">
        <f>+I97+I98</f>
        <v>474742.14999999997</v>
      </c>
      <c r="J96" s="25">
        <f>+J97+J98</f>
        <v>661559.87</v>
      </c>
      <c r="K96" s="50">
        <f t="shared" si="18"/>
        <v>13158425.979999999</v>
      </c>
      <c r="L96" s="57"/>
    </row>
    <row r="97" spans="1:12" ht="18.75" customHeight="1">
      <c r="A97" s="16" t="s">
        <v>91</v>
      </c>
      <c r="B97" s="25">
        <f t="shared" ref="B97:J97" si="20">+B48+B61+B68+B93</f>
        <v>1686560.42</v>
      </c>
      <c r="C97" s="25">
        <f t="shared" si="20"/>
        <v>1772914.2499999998</v>
      </c>
      <c r="D97" s="25">
        <f t="shared" si="20"/>
        <v>2105221.34</v>
      </c>
      <c r="E97" s="25">
        <f t="shared" si="20"/>
        <v>1084510.8499999999</v>
      </c>
      <c r="F97" s="25">
        <f t="shared" si="20"/>
        <v>1844258.2999999998</v>
      </c>
      <c r="G97" s="25">
        <f t="shared" si="20"/>
        <v>2135282.2199999997</v>
      </c>
      <c r="H97" s="25">
        <f t="shared" si="20"/>
        <v>1260409.4099999999</v>
      </c>
      <c r="I97" s="25">
        <f t="shared" si="20"/>
        <v>474742.14999999997</v>
      </c>
      <c r="J97" s="25">
        <f t="shared" si="20"/>
        <v>649972.96</v>
      </c>
      <c r="K97" s="50">
        <f t="shared" si="18"/>
        <v>13013871.899999999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144554.07999999999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13158426.010000002</v>
      </c>
    </row>
    <row r="105" spans="1:12" ht="18.75" customHeight="1">
      <c r="A105" s="27" t="s">
        <v>79</v>
      </c>
      <c r="B105" s="28">
        <v>139787.76999999999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139787.76999999999</v>
      </c>
    </row>
    <row r="106" spans="1:12" ht="18.75" customHeight="1">
      <c r="A106" s="27" t="s">
        <v>80</v>
      </c>
      <c r="B106" s="28">
        <v>1561782.98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1561782.98</v>
      </c>
    </row>
    <row r="107" spans="1:12" ht="18.75" customHeight="1">
      <c r="A107" s="27" t="s">
        <v>81</v>
      </c>
      <c r="B107" s="42">
        <v>0</v>
      </c>
      <c r="C107" s="28">
        <f>+C96</f>
        <v>1792922.1399999997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1792922.1399999997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2125484.25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2125484.25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1103397.3699999999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1103397.3699999999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197452.09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197452.09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301282.21999999997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301282.21999999997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642038.17000000004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642038.17000000004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721894.53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721894.53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607761.56999999995</v>
      </c>
      <c r="H114" s="42">
        <v>0</v>
      </c>
      <c r="I114" s="42">
        <v>0</v>
      </c>
      <c r="J114" s="42">
        <v>0</v>
      </c>
      <c r="K114" s="43">
        <f t="shared" si="22"/>
        <v>607761.56999999995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50480.33</v>
      </c>
      <c r="H115" s="42">
        <v>0</v>
      </c>
      <c r="I115" s="42">
        <v>0</v>
      </c>
      <c r="J115" s="42">
        <v>0</v>
      </c>
      <c r="K115" s="43">
        <f t="shared" si="22"/>
        <v>50480.33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349352.3</v>
      </c>
      <c r="H116" s="42">
        <v>0</v>
      </c>
      <c r="I116" s="42">
        <v>0</v>
      </c>
      <c r="J116" s="42">
        <v>0</v>
      </c>
      <c r="K116" s="43">
        <f t="shared" si="22"/>
        <v>349352.3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314094.39</v>
      </c>
      <c r="H117" s="42">
        <v>0</v>
      </c>
      <c r="I117" s="42">
        <v>0</v>
      </c>
      <c r="J117" s="42">
        <v>0</v>
      </c>
      <c r="K117" s="43">
        <f t="shared" si="22"/>
        <v>314094.39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838534.6</v>
      </c>
      <c r="H118" s="42">
        <v>0</v>
      </c>
      <c r="I118" s="42">
        <v>0</v>
      </c>
      <c r="J118" s="42">
        <v>0</v>
      </c>
      <c r="K118" s="43">
        <f t="shared" si="22"/>
        <v>838534.6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468323.39</v>
      </c>
      <c r="I119" s="42">
        <v>0</v>
      </c>
      <c r="J119" s="42">
        <v>0</v>
      </c>
      <c r="K119" s="43">
        <f t="shared" si="22"/>
        <v>468323.39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807535.89</v>
      </c>
      <c r="I120" s="42">
        <v>0</v>
      </c>
      <c r="J120" s="42">
        <v>0</v>
      </c>
      <c r="K120" s="43">
        <f t="shared" si="22"/>
        <v>807535.89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474742.15</v>
      </c>
      <c r="J121" s="42">
        <v>0</v>
      </c>
      <c r="K121" s="43">
        <f t="shared" si="22"/>
        <v>474742.15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661559.87</v>
      </c>
      <c r="K122" s="46">
        <f t="shared" si="22"/>
        <v>661559.87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128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2014-02-14T18:51:28Z</dcterms:modified>
</cp:coreProperties>
</file>