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K99" i="8"/>
  <c r="K81" l="1"/>
  <c r="K72"/>
  <c r="K73"/>
  <c r="B9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K17"/>
  <c r="K18"/>
  <c r="J19"/>
  <c r="J16" s="1"/>
  <c r="K16" s="1"/>
  <c r="B20"/>
  <c r="C20"/>
  <c r="D20"/>
  <c r="E20"/>
  <c r="F20"/>
  <c r="G20"/>
  <c r="H20"/>
  <c r="I20"/>
  <c r="J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 s="1"/>
  <c r="K54"/>
  <c r="K55"/>
  <c r="K56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K62" s="1"/>
  <c r="K63"/>
  <c r="C68"/>
  <c r="D68"/>
  <c r="E68"/>
  <c r="F68"/>
  <c r="G68"/>
  <c r="H68"/>
  <c r="I68"/>
  <c r="J68"/>
  <c r="K69"/>
  <c r="K70"/>
  <c r="K71"/>
  <c r="K74"/>
  <c r="K76"/>
  <c r="K77"/>
  <c r="K78"/>
  <c r="K79"/>
  <c r="K80"/>
  <c r="K82"/>
  <c r="K83"/>
  <c r="K84"/>
  <c r="K85"/>
  <c r="K86"/>
  <c r="K87"/>
  <c r="K88"/>
  <c r="K89"/>
  <c r="K90"/>
  <c r="K92"/>
  <c r="K94"/>
  <c r="K95"/>
  <c r="B98"/>
  <c r="C98"/>
  <c r="D98"/>
  <c r="E98"/>
  <c r="F98"/>
  <c r="G98"/>
  <c r="H98"/>
  <c r="I98"/>
  <c r="J98"/>
  <c r="K105"/>
  <c r="K106"/>
  <c r="K110"/>
  <c r="K111"/>
  <c r="K112"/>
  <c r="K113"/>
  <c r="K114"/>
  <c r="K115"/>
  <c r="K116"/>
  <c r="K117"/>
  <c r="K118"/>
  <c r="K119"/>
  <c r="K120"/>
  <c r="K121"/>
  <c r="K122"/>
  <c r="K98" l="1"/>
  <c r="K68"/>
  <c r="H60"/>
  <c r="F60"/>
  <c r="D60"/>
  <c r="K20"/>
  <c r="H8"/>
  <c r="H7" s="1"/>
  <c r="H49" s="1"/>
  <c r="H48" s="1"/>
  <c r="F8"/>
  <c r="F7" s="1"/>
  <c r="F49" s="1"/>
  <c r="F48" s="1"/>
  <c r="D8"/>
  <c r="D7" s="1"/>
  <c r="D49" s="1"/>
  <c r="D48" s="1"/>
  <c r="B8"/>
  <c r="I60"/>
  <c r="G60"/>
  <c r="E60"/>
  <c r="C60"/>
  <c r="I8"/>
  <c r="I7" s="1"/>
  <c r="I49" s="1"/>
  <c r="I48" s="1"/>
  <c r="G8"/>
  <c r="G7" s="1"/>
  <c r="G49" s="1"/>
  <c r="G48" s="1"/>
  <c r="E8"/>
  <c r="E7" s="1"/>
  <c r="E49" s="1"/>
  <c r="E48" s="1"/>
  <c r="C8"/>
  <c r="C7" s="1"/>
  <c r="B60"/>
  <c r="H47"/>
  <c r="H97"/>
  <c r="H96" s="1"/>
  <c r="F47"/>
  <c r="F97"/>
  <c r="F96" s="1"/>
  <c r="D47"/>
  <c r="D97"/>
  <c r="D96" s="1"/>
  <c r="D108" s="1"/>
  <c r="K108" s="1"/>
  <c r="B7"/>
  <c r="B49" s="1"/>
  <c r="J8"/>
  <c r="J7" s="1"/>
  <c r="J49" s="1"/>
  <c r="J48" s="1"/>
  <c r="I97"/>
  <c r="I96" s="1"/>
  <c r="I47"/>
  <c r="G97"/>
  <c r="G96" s="1"/>
  <c r="G47"/>
  <c r="E97"/>
  <c r="E96" s="1"/>
  <c r="E109" s="1"/>
  <c r="K109" s="1"/>
  <c r="E47"/>
  <c r="C50"/>
  <c r="K50" s="1"/>
  <c r="C49"/>
  <c r="C48" s="1"/>
  <c r="J61"/>
  <c r="J60" s="1"/>
  <c r="K19"/>
  <c r="C97" l="1"/>
  <c r="C96" s="1"/>
  <c r="C107" s="1"/>
  <c r="K107" s="1"/>
  <c r="K104" s="1"/>
  <c r="C47"/>
  <c r="K8"/>
  <c r="K7" s="1"/>
  <c r="K61"/>
  <c r="J47"/>
  <c r="J97"/>
  <c r="J96" s="1"/>
  <c r="J123" s="1"/>
  <c r="B48"/>
  <c r="K49"/>
  <c r="K60"/>
  <c r="B47" l="1"/>
  <c r="K47" s="1"/>
  <c r="K48"/>
  <c r="B97"/>
  <c r="K97" l="1"/>
  <c r="B96"/>
  <c r="K96" s="1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<sst xmlns="http://schemas.openxmlformats.org/spreadsheetml/2006/main" count="127" uniqueCount="127">
  <si>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</si>
  <si>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</si>
  <si>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</si>
  <si>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</si>
  <si>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</si>
  <si>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</si>
  <si>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</si>
  <si>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</si>
  <si>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</si>
  <si>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</si>
  <si>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</si>
  <si>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</si>
  <si>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</si>
  <si>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</si>
  <si>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</si>
  <si>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</si>
  <si>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</si>
  <si>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</si>
  <si>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</si>
  <si>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</si>
  <si>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</si>
  <si>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</si>
  <si>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</si>
  <si>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</si>
  <si>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</si>
  <si>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</si>
  <si>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</si>
  <si>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</si>
  <si>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</si>
  <si>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</si>
  <si>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</si>
  <si>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</si>
  <si>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</si>
  <si>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</si>
  <si>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</si>
  <si>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</si>
  <si>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</si>
  <si>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</si>
  <si>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</si>
  <si>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</si>
  <si>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</si>
  <si>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</si>
  <si>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</si>
  <si>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</si>
  <si>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</si>
  <si>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</si>
  <si>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</si>
  <si>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</si>
  <si>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</si>
  <si>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</si>
  <si>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</si>
  <si>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</si>
  <si>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</si>
  <si>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</si>
  <si>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</si>
  <si>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</si>
  <si>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</si>
  <si>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</si>
  <si>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</si>
  <si>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</si>
  <si>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</si>
  <si>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</si>
  <si>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</si>
  <si>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</si>
  <si>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</si>
  <si>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</si>
  <si>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</si>
  <si>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</si>
  <si>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</si>
  <si>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</si>
  <si>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</si>
  <si>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</si>
  <si>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</si>
  <si>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</si>
  <si>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</si>
  <si>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</si>
  <si>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</si>
  <si>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</si>
  <si>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</si>
  <si>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</si>
  <si>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</si>
  <si>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</si>
  <si>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</si>
  <si>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</si>
  <si>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</si>
  <si>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</si>
  <si>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</si>
  <si>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</si>
  <si>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</si>
  <si>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</si>
  <si>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</si>
  <si>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</si>
  <si>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</si>
  <si>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</si>
  <si>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</si>
  <si>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</si>
  <si>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</si>
  <si>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</si>
  <si>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</si>
  <si>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</si>
  <si>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</si>
  <si>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</si>
  <si>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</si>
  <si>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</si>
  <si>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</si>
  <si>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</si>
  <si>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</si>
  <si>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</si>
  <si>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</si>
  <si>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</si>
  <si>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</si>
  <si>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</si>
  <si>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</si>
  <si>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</si>
  <si>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</si>
  <si>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</si>
  <si>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</si>
  <si>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</si>
  <si>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</si>
  <si>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</si>
  <si>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</si>
  <si>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</si>
  <si>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</si>
  <si>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</si>
  <si>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</si>
  <si>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</si>
  <si>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09/02/14 - VENCIMENTO 14/02/14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</si>
</sst>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118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117</v>
      </c>
      <c r="J5" s="70" t="s">
        <v>116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+B8+B20+B24+B27</f>
        <v>186709</v>
      </c>
      <c r="C7" s="9">
        <f t="shared" si="0"/>
        <v>245230</v>
      </c>
      <c r="D7" s="9">
        <f t="shared" si="0"/>
        <v>276590</v>
      </c>
      <c r="E7" s="9">
        <f t="shared" si="0"/>
        <v>147896</v>
      </c>
      <c r="F7" s="9">
        <f t="shared" si="0"/>
        <v>274529</v>
      </c>
      <c r="G7" s="9">
        <f t="shared" si="0"/>
        <v>392444</v>
      </c>
      <c r="H7" s="9">
        <f t="shared" si="0"/>
        <v>135820</v>
      </c>
      <c r="I7" s="9">
        <f t="shared" si="0"/>
        <v>28373</v>
      </c>
      <c r="J7" s="9">
        <f t="shared" si="0"/>
        <v>104417</v>
      </c>
      <c r="K7" s="9">
        <f t="shared" si="0"/>
        <v>1792008</v>
      </c>
      <c r="L7" s="55"/>
    </row>
    <row r="8" spans="1:13" ht="17.25" customHeight="1">
      <c r="A8" s="10" t="s">
        <v>125</v>
      </c>
      <c r="B8" s="11">
        <f>B9+B12+B16</f>
        <v>107608</v>
      </c>
      <c r="C8" s="11">
        <f t="shared" ref="C8:J8" si="1">C9+C12+C16</f>
        <v>147030</v>
      </c>
      <c r="D8" s="11">
        <f t="shared" si="1"/>
        <v>158251</v>
      </c>
      <c r="E8" s="11">
        <f t="shared" si="1"/>
        <v>86879</v>
      </c>
      <c r="F8" s="11">
        <f t="shared" si="1"/>
        <v>147407</v>
      </c>
      <c r="G8" s="11">
        <f t="shared" si="1"/>
        <v>206829</v>
      </c>
      <c r="H8" s="11">
        <f t="shared" si="1"/>
        <v>83046</v>
      </c>
      <c r="I8" s="11">
        <f t="shared" si="1"/>
        <v>15191</v>
      </c>
      <c r="J8" s="11">
        <f t="shared" si="1"/>
        <v>59364</v>
      </c>
      <c r="K8" s="11">
        <f>SUM(B8:J8)</f>
        <v>1011605</v>
      </c>
    </row>
    <row r="9" spans="1:13" ht="17.25" customHeight="1">
      <c r="A9" s="15" t="s">
        <v>17</v>
      </c>
      <c r="B9" s="13">
        <f>+B10+B11</f>
        <v>25695</v>
      </c>
      <c r="C9" s="13">
        <f t="shared" ref="C9:J9" si="2">+C10+C11</f>
        <v>36477</v>
      </c>
      <c r="D9" s="13">
        <f t="shared" si="2"/>
        <v>39237</v>
      </c>
      <c r="E9" s="13">
        <f t="shared" si="2"/>
        <v>20435</v>
      </c>
      <c r="F9" s="13">
        <f t="shared" si="2"/>
        <v>31082</v>
      </c>
      <c r="G9" s="13">
        <f t="shared" si="2"/>
        <v>33147</v>
      </c>
      <c r="H9" s="13">
        <f t="shared" si="2"/>
        <v>20281</v>
      </c>
      <c r="I9" s="13">
        <f t="shared" si="2"/>
        <v>4468</v>
      </c>
      <c r="J9" s="13">
        <f t="shared" si="2"/>
        <v>13624</v>
      </c>
      <c r="K9" s="11">
        <f>SUM(B9:J9)</f>
        <v>224446</v>
      </c>
    </row>
    <row r="10" spans="1:13" ht="17.25" customHeight="1">
      <c r="A10" s="31" t="s">
        <v>18</v>
      </c>
      <c r="B10" s="13">
        <v>25695</v>
      </c>
      <c r="C10" s="13">
        <v>36477</v>
      </c>
      <c r="D10" s="13">
        <v>39237</v>
      </c>
      <c r="E10" s="13">
        <v>20435</v>
      </c>
      <c r="F10" s="13">
        <v>31082</v>
      </c>
      <c r="G10" s="13">
        <v>33147</v>
      </c>
      <c r="H10" s="13">
        <v>20281</v>
      </c>
      <c r="I10" s="13">
        <v>4468</v>
      </c>
      <c r="J10" s="13">
        <v>13624</v>
      </c>
      <c r="K10" s="11">
        <f>SUM(B10:J10)</f>
        <v>224446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80987</v>
      </c>
      <c r="C12" s="17">
        <f t="shared" si="3"/>
        <v>109410</v>
      </c>
      <c r="D12" s="17">
        <f t="shared" si="3"/>
        <v>117894</v>
      </c>
      <c r="E12" s="17">
        <f t="shared" si="3"/>
        <v>65707</v>
      </c>
      <c r="F12" s="17">
        <f t="shared" si="3"/>
        <v>115174</v>
      </c>
      <c r="G12" s="17">
        <f t="shared" si="3"/>
        <v>172102</v>
      </c>
      <c r="H12" s="17">
        <f t="shared" si="3"/>
        <v>62140</v>
      </c>
      <c r="I12" s="17">
        <f t="shared" si="3"/>
        <v>10571</v>
      </c>
      <c r="J12" s="17">
        <f t="shared" si="3"/>
        <v>45313</v>
      </c>
      <c r="K12" s="11">
        <f t="shared" ref="K12:K27" si="4">SUM(B12:J12)</f>
        <v>779298</v>
      </c>
    </row>
    <row r="13" spans="1:13" ht="17.25" customHeight="1">
      <c r="A13" s="14" t="s">
        <v>20</v>
      </c>
      <c r="B13" s="13">
        <v>39014</v>
      </c>
      <c r="C13" s="13">
        <v>57211</v>
      </c>
      <c r="D13" s="13">
        <v>60949</v>
      </c>
      <c r="E13" s="13">
        <v>34681</v>
      </c>
      <c r="F13" s="13">
        <v>56365</v>
      </c>
      <c r="G13" s="13">
        <v>79310</v>
      </c>
      <c r="H13" s="13">
        <v>28421</v>
      </c>
      <c r="I13" s="13">
        <v>5909</v>
      </c>
      <c r="J13" s="13">
        <v>23987</v>
      </c>
      <c r="K13" s="11">
        <f t="shared" si="4"/>
        <v>385847</v>
      </c>
      <c r="L13" s="55"/>
      <c r="M13" s="56"/>
    </row>
    <row r="14" spans="1:13" ht="17.25" customHeight="1">
      <c r="A14" s="14" t="s">
        <v>21</v>
      </c>
      <c r="B14" s="13">
        <v>39553</v>
      </c>
      <c r="C14" s="13">
        <v>48924</v>
      </c>
      <c r="D14" s="13">
        <v>53731</v>
      </c>
      <c r="E14" s="13">
        <v>29210</v>
      </c>
      <c r="F14" s="13">
        <v>55660</v>
      </c>
      <c r="G14" s="13">
        <v>89059</v>
      </c>
      <c r="H14" s="13">
        <v>31925</v>
      </c>
      <c r="I14" s="13">
        <v>4334</v>
      </c>
      <c r="J14" s="13">
        <v>20059</v>
      </c>
      <c r="K14" s="11">
        <f t="shared" si="4"/>
        <v>372455</v>
      </c>
      <c r="L14" s="55"/>
    </row>
    <row r="15" spans="1:13" ht="17.25" customHeight="1">
      <c r="A15" s="14" t="s">
        <v>22</v>
      </c>
      <c r="B15" s="13">
        <v>2420</v>
      </c>
      <c r="C15" s="13">
        <v>3275</v>
      </c>
      <c r="D15" s="13">
        <v>3214</v>
      </c>
      <c r="E15" s="13">
        <v>1816</v>
      </c>
      <c r="F15" s="13">
        <v>3149</v>
      </c>
      <c r="G15" s="13">
        <v>3733</v>
      </c>
      <c r="H15" s="13">
        <v>1794</v>
      </c>
      <c r="I15" s="13">
        <v>328</v>
      </c>
      <c r="J15" s="13">
        <v>1267</v>
      </c>
      <c r="K15" s="11">
        <f t="shared" si="4"/>
        <v>20996</v>
      </c>
    </row>
    <row r="16" spans="1:13" ht="17.25" customHeight="1">
      <c r="A16" s="15" t="s">
        <v>121</v>
      </c>
      <c r="B16" s="13">
        <f>B17+B18+B19</f>
        <v>926</v>
      </c>
      <c r="C16" s="13">
        <f t="shared" ref="C16:J16" si="5">C17+C18+C19</f>
        <v>1143</v>
      </c>
      <c r="D16" s="13">
        <f t="shared" si="5"/>
        <v>1120</v>
      </c>
      <c r="E16" s="13">
        <f t="shared" si="5"/>
        <v>737</v>
      </c>
      <c r="F16" s="13">
        <f t="shared" si="5"/>
        <v>1151</v>
      </c>
      <c r="G16" s="13">
        <f t="shared" si="5"/>
        <v>1580</v>
      </c>
      <c r="H16" s="13">
        <f t="shared" si="5"/>
        <v>625</v>
      </c>
      <c r="I16" s="13">
        <f t="shared" si="5"/>
        <v>152</v>
      </c>
      <c r="J16" s="13">
        <f t="shared" si="5"/>
        <v>427</v>
      </c>
      <c r="K16" s="11">
        <f t="shared" si="4"/>
        <v>7861</v>
      </c>
    </row>
    <row r="17" spans="1:12" ht="17.25" customHeight="1">
      <c r="A17" s="14" t="s">
        <v>122</v>
      </c>
      <c r="B17" s="13">
        <v>923</v>
      </c>
      <c r="C17" s="13">
        <v>1122</v>
      </c>
      <c r="D17" s="13">
        <v>1100</v>
      </c>
      <c r="E17" s="13">
        <v>722</v>
      </c>
      <c r="F17" s="13">
        <v>1119</v>
      </c>
      <c r="G17" s="13">
        <v>1544</v>
      </c>
      <c r="H17" s="13">
        <v>614</v>
      </c>
      <c r="I17" s="13">
        <v>150</v>
      </c>
      <c r="J17" s="13">
        <v>417</v>
      </c>
      <c r="K17" s="11">
        <f t="shared" si="4"/>
        <v>7711</v>
      </c>
    </row>
    <row r="18" spans="1:12" ht="17.25" customHeight="1">
      <c r="A18" s="14" t="s">
        <v>123</v>
      </c>
      <c r="B18" s="13">
        <v>3</v>
      </c>
      <c r="C18" s="13">
        <v>21</v>
      </c>
      <c r="D18" s="13">
        <v>20</v>
      </c>
      <c r="E18" s="13">
        <v>15</v>
      </c>
      <c r="F18" s="13">
        <v>32</v>
      </c>
      <c r="G18" s="13">
        <v>36</v>
      </c>
      <c r="H18" s="13">
        <v>11</v>
      </c>
      <c r="I18" s="13">
        <v>2</v>
      </c>
      <c r="J18" s="13">
        <v>10</v>
      </c>
      <c r="K18" s="11">
        <f t="shared" si="4"/>
        <v>150</v>
      </c>
    </row>
    <row r="19" spans="1:12" ht="17.25" customHeight="1">
      <c r="A19" s="14" t="s">
        <v>124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1">
        <f>SUM(B19:I19)</f>
        <v>0</v>
      </c>
      <c r="K19" s="11">
        <f t="shared" si="4"/>
        <v>0</v>
      </c>
    </row>
    <row r="20" spans="1:12" ht="17.25" customHeight="1">
      <c r="A20" s="16" t="s">
        <v>23</v>
      </c>
      <c r="B20" s="11">
        <f>+B21+B22+B23</f>
        <v>63019</v>
      </c>
      <c r="C20" s="11">
        <f t="shared" ref="C20:J20" si="6">+C21+C22+C23</f>
        <v>74931</v>
      </c>
      <c r="D20" s="11">
        <f t="shared" si="6"/>
        <v>88528</v>
      </c>
      <c r="E20" s="11">
        <f t="shared" si="6"/>
        <v>45724</v>
      </c>
      <c r="F20" s="11">
        <f t="shared" si="6"/>
        <v>104502</v>
      </c>
      <c r="G20" s="11">
        <f t="shared" si="6"/>
        <v>163329</v>
      </c>
      <c r="H20" s="11">
        <f t="shared" si="6"/>
        <v>43491</v>
      </c>
      <c r="I20" s="11">
        <f t="shared" si="6"/>
        <v>9054</v>
      </c>
      <c r="J20" s="11">
        <f t="shared" si="6"/>
        <v>31168</v>
      </c>
      <c r="K20" s="11">
        <f t="shared" si="4"/>
        <v>623746</v>
      </c>
    </row>
    <row r="21" spans="1:12" ht="17.25" customHeight="1">
      <c r="A21" s="12" t="s">
        <v>24</v>
      </c>
      <c r="B21" s="13">
        <v>37409</v>
      </c>
      <c r="C21" s="13">
        <v>48273</v>
      </c>
      <c r="D21" s="13">
        <v>55779</v>
      </c>
      <c r="E21" s="13">
        <v>29519</v>
      </c>
      <c r="F21" s="13">
        <v>61704</v>
      </c>
      <c r="G21" s="13">
        <v>88456</v>
      </c>
      <c r="H21" s="13">
        <v>25690</v>
      </c>
      <c r="I21" s="13">
        <v>6252</v>
      </c>
      <c r="J21" s="13">
        <v>19527</v>
      </c>
      <c r="K21" s="11">
        <f t="shared" si="4"/>
        <v>372609</v>
      </c>
      <c r="L21" s="55"/>
    </row>
    <row r="22" spans="1:12" ht="17.25" customHeight="1">
      <c r="A22" s="12" t="s">
        <v>25</v>
      </c>
      <c r="B22" s="13">
        <v>24229</v>
      </c>
      <c r="C22" s="13">
        <v>24989</v>
      </c>
      <c r="D22" s="13">
        <v>30981</v>
      </c>
      <c r="E22" s="13">
        <v>15393</v>
      </c>
      <c r="F22" s="13">
        <v>40774</v>
      </c>
      <c r="G22" s="13">
        <v>72123</v>
      </c>
      <c r="H22" s="13">
        <v>16962</v>
      </c>
      <c r="I22" s="13">
        <v>2632</v>
      </c>
      <c r="J22" s="13">
        <v>11027</v>
      </c>
      <c r="K22" s="11">
        <f t="shared" si="4"/>
        <v>239110</v>
      </c>
      <c r="L22" s="55"/>
    </row>
    <row r="23" spans="1:12" ht="17.25" customHeight="1">
      <c r="A23" s="12" t="s">
        <v>26</v>
      </c>
      <c r="B23" s="13">
        <v>1381</v>
      </c>
      <c r="C23" s="13">
        <v>1669</v>
      </c>
      <c r="D23" s="13">
        <v>1768</v>
      </c>
      <c r="E23" s="13">
        <v>812</v>
      </c>
      <c r="F23" s="13">
        <v>2024</v>
      </c>
      <c r="G23" s="13">
        <v>2750</v>
      </c>
      <c r="H23" s="13">
        <v>839</v>
      </c>
      <c r="I23" s="13">
        <v>170</v>
      </c>
      <c r="J23" s="13">
        <v>614</v>
      </c>
      <c r="K23" s="11">
        <f t="shared" si="4"/>
        <v>12027</v>
      </c>
    </row>
    <row r="24" spans="1:12" ht="17.25" customHeight="1">
      <c r="A24" s="16" t="s">
        <v>27</v>
      </c>
      <c r="B24" s="13">
        <v>16082</v>
      </c>
      <c r="C24" s="13">
        <v>23269</v>
      </c>
      <c r="D24" s="13">
        <v>29811</v>
      </c>
      <c r="E24" s="13">
        <v>15293</v>
      </c>
      <c r="F24" s="13">
        <v>22620</v>
      </c>
      <c r="G24" s="13">
        <v>22286</v>
      </c>
      <c r="H24" s="13">
        <v>8291</v>
      </c>
      <c r="I24" s="13">
        <v>4128</v>
      </c>
      <c r="J24" s="13">
        <v>13885</v>
      </c>
      <c r="K24" s="11">
        <f t="shared" si="4"/>
        <v>155665</v>
      </c>
    </row>
    <row r="25" spans="1:12" ht="17.25" customHeight="1">
      <c r="A25" s="12" t="s">
        <v>28</v>
      </c>
      <c r="B25" s="13">
        <v>10292</v>
      </c>
      <c r="C25" s="13">
        <v>14892</v>
      </c>
      <c r="D25" s="13">
        <v>19079</v>
      </c>
      <c r="E25" s="13">
        <v>9788</v>
      </c>
      <c r="F25" s="13">
        <v>14477</v>
      </c>
      <c r="G25" s="13">
        <v>14263</v>
      </c>
      <c r="H25" s="13">
        <v>5306</v>
      </c>
      <c r="I25" s="13">
        <v>2642</v>
      </c>
      <c r="J25" s="13">
        <v>8886</v>
      </c>
      <c r="K25" s="11">
        <f t="shared" si="4"/>
        <v>99625</v>
      </c>
      <c r="L25" s="55"/>
    </row>
    <row r="26" spans="1:12" ht="17.25" customHeight="1">
      <c r="A26" s="12" t="s">
        <v>29</v>
      </c>
      <c r="B26" s="13">
        <v>5790</v>
      </c>
      <c r="C26" s="13">
        <v>8377</v>
      </c>
      <c r="D26" s="13">
        <v>10732</v>
      </c>
      <c r="E26" s="13">
        <v>5505</v>
      </c>
      <c r="F26" s="13">
        <v>8143</v>
      </c>
      <c r="G26" s="13">
        <v>8023</v>
      </c>
      <c r="H26" s="13">
        <v>2985</v>
      </c>
      <c r="I26" s="13">
        <v>1486</v>
      </c>
      <c r="J26" s="13">
        <v>4999</v>
      </c>
      <c r="K26" s="11">
        <f t="shared" si="4"/>
        <v>56040</v>
      </c>
      <c r="L26" s="55"/>
    </row>
    <row r="27" spans="1:12" ht="34.5" customHeight="1">
      <c r="A27" s="32" t="s">
        <v>32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11">
        <v>992</v>
      </c>
      <c r="I27" s="11">
        <v>0</v>
      </c>
      <c r="J27" s="11">
        <v>0</v>
      </c>
      <c r="K27" s="11">
        <f t="shared" si="4"/>
        <v>992</v>
      </c>
    </row>
    <row r="28" spans="1:12" ht="15.75" customHeight="1">
      <c r="A28" s="2"/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2" ht="17.25" customHeight="1">
      <c r="A29" s="2" t="s">
        <v>33</v>
      </c>
      <c r="B29" s="34">
        <f>SUM(B30:B33)</f>
        <v>2.2709000000000001</v>
      </c>
      <c r="C29" s="34">
        <f t="shared" ref="C29:J29" si="7">SUM(C30:C33)</f>
        <v>2.5901443</v>
      </c>
      <c r="D29" s="34">
        <f t="shared" si="7"/>
        <v>2.9426000000000001</v>
      </c>
      <c r="E29" s="34">
        <f t="shared" si="7"/>
        <v>2.48</v>
      </c>
      <c r="F29" s="34">
        <f t="shared" si="7"/>
        <v>2.4076</v>
      </c>
      <c r="G29" s="34">
        <f t="shared" si="7"/>
        <v>2.0710999999999999</v>
      </c>
      <c r="H29" s="34">
        <f t="shared" si="7"/>
        <v>2.3748</v>
      </c>
      <c r="I29" s="34">
        <f t="shared" si="7"/>
        <v>4.2154999999999996</v>
      </c>
      <c r="J29" s="34">
        <f t="shared" si="7"/>
        <v>2.4994999999999998</v>
      </c>
      <c r="K29" s="20">
        <v>0</v>
      </c>
    </row>
    <row r="30" spans="1:12" ht="17.25" customHeight="1">
      <c r="A30" s="16" t="s">
        <v>34</v>
      </c>
      <c r="B30" s="34">
        <v>2.2709000000000001</v>
      </c>
      <c r="C30" s="34">
        <v>2.5844</v>
      </c>
      <c r="D30" s="34">
        <v>2.9426000000000001</v>
      </c>
      <c r="E30" s="34">
        <v>2.48</v>
      </c>
      <c r="F30" s="34">
        <v>2.4076</v>
      </c>
      <c r="G30" s="34">
        <v>2.0710999999999999</v>
      </c>
      <c r="H30" s="34">
        <v>2.3748</v>
      </c>
      <c r="I30" s="34">
        <v>4.2154999999999996</v>
      </c>
      <c r="J30" s="34">
        <v>2.4994999999999998</v>
      </c>
      <c r="K30" s="20">
        <v>0</v>
      </c>
    </row>
    <row r="31" spans="1:12" ht="17.25" customHeight="1">
      <c r="A31" s="32" t="s">
        <v>35</v>
      </c>
      <c r="B31" s="33">
        <v>0</v>
      </c>
      <c r="C31" s="48">
        <v>5.7442999999999999E-3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20">
        <v>0</v>
      </c>
    </row>
    <row r="32" spans="1:12" ht="17.25" customHeight="1">
      <c r="A32" s="32" t="s">
        <v>36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20">
        <v>0</v>
      </c>
    </row>
    <row r="33" spans="1:11" ht="17.25" customHeight="1">
      <c r="A33" s="32" t="s">
        <v>37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20">
        <v>0</v>
      </c>
    </row>
    <row r="34" spans="1:11" ht="13.5" customHeight="1">
      <c r="A34" s="35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7.25" customHeight="1">
      <c r="A35" s="2" t="s">
        <v>85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4">
        <v>26586.76</v>
      </c>
      <c r="I35" s="20">
        <v>0</v>
      </c>
      <c r="J35" s="20">
        <v>0</v>
      </c>
      <c r="K35" s="24">
        <f>SUM(B35:J35)</f>
        <v>26586.76</v>
      </c>
    </row>
    <row r="36" spans="1:11" ht="17.25" customHeight="1">
      <c r="A36" s="16" t="s">
        <v>38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4">
        <v>45021.66</v>
      </c>
      <c r="I36" s="20">
        <v>0</v>
      </c>
      <c r="J36" s="20">
        <v>0</v>
      </c>
      <c r="K36" s="24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1"/>
    </row>
    <row r="39" spans="1:11" ht="17.25" customHeight="1">
      <c r="A39" s="2" t="s">
        <v>40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ref="K39:K44" si="8">SUM(B39:J39)</f>
        <v>0</v>
      </c>
    </row>
    <row r="40" spans="1:11" ht="17.25" customHeight="1">
      <c r="A40" s="16" t="s">
        <v>41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8"/>
        <v>0</v>
      </c>
    </row>
    <row r="41" spans="1:11" ht="17.25" customHeight="1">
      <c r="A41" s="12" t="s">
        <v>42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 t="shared" si="8"/>
        <v>0</v>
      </c>
    </row>
    <row r="42" spans="1:11" ht="17.25" customHeight="1">
      <c r="A42" s="12" t="s">
        <v>43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f t="shared" si="8"/>
        <v>0</v>
      </c>
    </row>
    <row r="43" spans="1:11" ht="17.25" customHeight="1">
      <c r="A43" s="16" t="s">
        <v>44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f t="shared" si="8"/>
        <v>0</v>
      </c>
    </row>
    <row r="44" spans="1:11" ht="17.25" customHeight="1">
      <c r="A44" s="12" t="s">
        <v>45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f t="shared" si="8"/>
        <v>0</v>
      </c>
    </row>
    <row r="45" spans="1:11" ht="17.25" customHeight="1">
      <c r="A45" s="12" t="s">
        <v>46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f>SUM(B45:J45)</f>
        <v>0</v>
      </c>
    </row>
    <row r="46" spans="1:11" ht="17.25" customHeight="1">
      <c r="A46" s="2"/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1"/>
    </row>
    <row r="47" spans="1:11" ht="17.25" customHeight="1">
      <c r="A47" s="22" t="s">
        <v>47</v>
      </c>
      <c r="B47" s="23">
        <f>+B48+B56</f>
        <v>439007.8</v>
      </c>
      <c r="C47" s="23">
        <f t="shared" ref="C47:H47" si="9">+C48+C56</f>
        <v>655188.97000000009</v>
      </c>
      <c r="D47" s="23">
        <f t="shared" si="9"/>
        <v>834156.64</v>
      </c>
      <c r="E47" s="23">
        <f t="shared" si="9"/>
        <v>385668.60000000003</v>
      </c>
      <c r="F47" s="23">
        <f t="shared" si="9"/>
        <v>679749.89</v>
      </c>
      <c r="G47" s="23">
        <f t="shared" si="9"/>
        <v>837731.73</v>
      </c>
      <c r="H47" s="23">
        <f t="shared" si="9"/>
        <v>364581.96</v>
      </c>
      <c r="I47" s="23">
        <f>+I48+I56</f>
        <v>119606.38</v>
      </c>
      <c r="J47" s="23">
        <f>+J48+J56</f>
        <v>272577.2</v>
      </c>
      <c r="K47" s="23">
        <f>SUM(B47:J47)</f>
        <v>4588269.1700000009</v>
      </c>
    </row>
    <row r="48" spans="1:11" ht="17.25" customHeight="1">
      <c r="A48" s="16" t="s">
        <v>48</v>
      </c>
      <c r="B48" s="24">
        <f>SUM(B49:B55)</f>
        <v>423997.47</v>
      </c>
      <c r="C48" s="24">
        <f t="shared" ref="C48:H48" si="10">SUM(C49:C55)</f>
        <v>635181.08000000007</v>
      </c>
      <c r="D48" s="24">
        <f t="shared" si="10"/>
        <v>813893.73</v>
      </c>
      <c r="E48" s="24">
        <f t="shared" si="10"/>
        <v>366782.08</v>
      </c>
      <c r="F48" s="24">
        <f t="shared" si="10"/>
        <v>660956.02</v>
      </c>
      <c r="G48" s="24">
        <f t="shared" si="10"/>
        <v>812790.77</v>
      </c>
      <c r="H48" s="24">
        <f t="shared" si="10"/>
        <v>349132.10000000003</v>
      </c>
      <c r="I48" s="24">
        <f>SUM(I49:I55)</f>
        <v>119606.38</v>
      </c>
      <c r="J48" s="24">
        <f>SUM(J49:J55)</f>
        <v>260990.29</v>
      </c>
      <c r="K48" s="24">
        <f t="shared" ref="K48:K56" si="11">SUM(B48:J48)</f>
        <v>4443329.92</v>
      </c>
    </row>
    <row r="49" spans="1:11" ht="17.25" customHeight="1">
      <c r="A49" s="36" t="s">
        <v>49</v>
      </c>
      <c r="B49" s="24">
        <f t="shared" ref="B49:H49" si="12">ROUND(B30*B7,2)</f>
        <v>423997.47</v>
      </c>
      <c r="C49" s="24">
        <f t="shared" si="12"/>
        <v>633772.41</v>
      </c>
      <c r="D49" s="24">
        <f t="shared" si="12"/>
        <v>813893.73</v>
      </c>
      <c r="E49" s="24">
        <f t="shared" si="12"/>
        <v>366782.08</v>
      </c>
      <c r="F49" s="24">
        <f t="shared" si="12"/>
        <v>660956.02</v>
      </c>
      <c r="G49" s="24">
        <f t="shared" si="12"/>
        <v>812790.77</v>
      </c>
      <c r="H49" s="24">
        <f t="shared" si="12"/>
        <v>322545.34000000003</v>
      </c>
      <c r="I49" s="24">
        <f>ROUND(I30*I7,2)</f>
        <v>119606.38</v>
      </c>
      <c r="J49" s="24">
        <f>ROUND(J30*J7,2)</f>
        <v>260990.29</v>
      </c>
      <c r="K49" s="24">
        <f t="shared" si="11"/>
        <v>4415334.4899999993</v>
      </c>
    </row>
    <row r="50" spans="1:11" ht="17.25" customHeight="1">
      <c r="A50" s="36" t="s">
        <v>50</v>
      </c>
      <c r="B50" s="20">
        <v>0</v>
      </c>
      <c r="C50" s="24">
        <f>ROUND(C31*C7,2)</f>
        <v>1408.67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4">
        <f t="shared" si="11"/>
        <v>1408.67</v>
      </c>
    </row>
    <row r="51" spans="1:11" ht="17.25" customHeight="1">
      <c r="A51" s="36" t="s">
        <v>51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1"/>
        <v>0</v>
      </c>
    </row>
    <row r="52" spans="1:11" ht="17.25" customHeight="1">
      <c r="A52" s="36" t="s">
        <v>52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f t="shared" si="11"/>
        <v>0</v>
      </c>
    </row>
    <row r="53" spans="1:11" ht="17.25" customHeight="1">
      <c r="A53" s="12" t="s">
        <v>53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4">
        <f>+H35</f>
        <v>26586.76</v>
      </c>
      <c r="I53" s="33">
        <f>+I35</f>
        <v>0</v>
      </c>
      <c r="J53" s="33">
        <f>+J35</f>
        <v>0</v>
      </c>
      <c r="K53" s="24">
        <f t="shared" si="11"/>
        <v>26586.76</v>
      </c>
    </row>
    <row r="54" spans="1:11" ht="17.25" customHeight="1">
      <c r="A54" s="12" t="s">
        <v>54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f t="shared" si="11"/>
        <v>0</v>
      </c>
    </row>
    <row r="55" spans="1:11" ht="17.25" customHeight="1">
      <c r="A55" s="12" t="s">
        <v>55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f t="shared" si="11"/>
        <v>0</v>
      </c>
    </row>
    <row r="56" spans="1:11" ht="17.25" customHeight="1">
      <c r="A56" s="16" t="s">
        <v>56</v>
      </c>
      <c r="B56" s="38">
        <v>15010.33</v>
      </c>
      <c r="C56" s="38">
        <v>20007.89</v>
      </c>
      <c r="D56" s="38">
        <v>20262.91</v>
      </c>
      <c r="E56" s="38">
        <v>18886.52</v>
      </c>
      <c r="F56" s="38">
        <v>18793.87</v>
      </c>
      <c r="G56" s="38">
        <v>24940.959999999999</v>
      </c>
      <c r="H56" s="38">
        <v>15449.86</v>
      </c>
      <c r="I56" s="20">
        <v>0</v>
      </c>
      <c r="J56" s="38">
        <v>11586.91</v>
      </c>
      <c r="K56" s="38">
        <f t="shared" si="11"/>
        <v>144939.25000000003</v>
      </c>
    </row>
    <row r="57" spans="1:11" ht="17.25" customHeight="1">
      <c r="A57" s="16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7.25" customHeight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1" ht="17.25" customHeight="1">
      <c r="A59" s="16"/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/>
    </row>
    <row r="60" spans="1:11" ht="18.75" customHeight="1">
      <c r="A60" s="2" t="s">
        <v>57</v>
      </c>
      <c r="B60" s="37">
        <f t="shared" ref="B60:J60" si="13">+B61+B68+B93+B94</f>
        <v>-77085</v>
      </c>
      <c r="C60" s="37">
        <f t="shared" si="13"/>
        <v>-109627.18</v>
      </c>
      <c r="D60" s="37">
        <f t="shared" si="13"/>
        <v>-118916.75</v>
      </c>
      <c r="E60" s="37">
        <f t="shared" si="13"/>
        <v>-65989.350000000006</v>
      </c>
      <c r="F60" s="37">
        <f t="shared" si="13"/>
        <v>-93667.43</v>
      </c>
      <c r="G60" s="37">
        <f t="shared" si="13"/>
        <v>-99464.61</v>
      </c>
      <c r="H60" s="37">
        <f t="shared" si="13"/>
        <v>-60843</v>
      </c>
      <c r="I60" s="37">
        <f t="shared" si="13"/>
        <v>-92892.64</v>
      </c>
      <c r="J60" s="37">
        <f t="shared" si="13"/>
        <v>-246751.13</v>
      </c>
      <c r="K60" s="37">
        <f>SUM(B60:J60)</f>
        <v>-965237.09000000008</v>
      </c>
    </row>
    <row r="61" spans="1:11" ht="18.75" customHeight="1">
      <c r="A61" s="16" t="s">
        <v>83</v>
      </c>
      <c r="B61" s="37">
        <f t="shared" ref="B61:J61" si="14">B62+B63+B64+B65+B66+B67</f>
        <v>-77085</v>
      </c>
      <c r="C61" s="37">
        <f t="shared" si="14"/>
        <v>-109431</v>
      </c>
      <c r="D61" s="37">
        <f t="shared" si="14"/>
        <v>-117711</v>
      </c>
      <c r="E61" s="37">
        <f t="shared" si="14"/>
        <v>-61305</v>
      </c>
      <c r="F61" s="37">
        <f t="shared" si="14"/>
        <v>-93246</v>
      </c>
      <c r="G61" s="37">
        <f t="shared" si="14"/>
        <v>-99441</v>
      </c>
      <c r="H61" s="37">
        <f t="shared" si="14"/>
        <v>-60843</v>
      </c>
      <c r="I61" s="37">
        <f t="shared" si="14"/>
        <v>-13404</v>
      </c>
      <c r="J61" s="37">
        <f t="shared" si="14"/>
        <v>-40872</v>
      </c>
      <c r="K61" s="37">
        <f t="shared" ref="K61:K92" si="15">SUM(B61:J61)</f>
        <v>-673338</v>
      </c>
    </row>
    <row r="62" spans="1:11" ht="18.75" customHeight="1">
      <c r="A62" s="12" t="s">
        <v>84</v>
      </c>
      <c r="B62" s="37">
        <f>-ROUND(B9*$D$3,2)</f>
        <v>-77085</v>
      </c>
      <c r="C62" s="37">
        <f t="shared" ref="C62:J62" si="16">-ROUND(C9*$D$3,2)</f>
        <v>-109431</v>
      </c>
      <c r="D62" s="37">
        <f t="shared" si="16"/>
        <v>-117711</v>
      </c>
      <c r="E62" s="37">
        <f t="shared" si="16"/>
        <v>-61305</v>
      </c>
      <c r="F62" s="37">
        <f t="shared" si="16"/>
        <v>-93246</v>
      </c>
      <c r="G62" s="37">
        <f t="shared" si="16"/>
        <v>-99441</v>
      </c>
      <c r="H62" s="37">
        <f t="shared" si="16"/>
        <v>-60843</v>
      </c>
      <c r="I62" s="37">
        <f t="shared" si="16"/>
        <v>-13404</v>
      </c>
      <c r="J62" s="37">
        <f t="shared" si="16"/>
        <v>-40872</v>
      </c>
      <c r="K62" s="37">
        <f t="shared" si="15"/>
        <v>-673338</v>
      </c>
    </row>
    <row r="63" spans="1:11" ht="18.75" customHeight="1">
      <c r="A63" s="12" t="s">
        <v>58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f t="shared" si="15"/>
        <v>0</v>
      </c>
    </row>
    <row r="64" spans="1:11" ht="18.75" customHeight="1">
      <c r="A64" s="12" t="s">
        <v>59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</row>
    <row r="65" spans="1:11" ht="18.75" customHeight="1">
      <c r="A65" s="12" t="s">
        <v>60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</row>
    <row r="66" spans="1:11" ht="18.75" customHeight="1">
      <c r="A66" s="12" t="s">
        <v>61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</row>
    <row r="67" spans="1:11" ht="18.75" customHeight="1">
      <c r="A67" s="12" t="s">
        <v>62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</row>
    <row r="68" spans="1:11" ht="18.75" customHeight="1">
      <c r="A68" s="12" t="s">
        <v>88</v>
      </c>
      <c r="B68" s="20">
        <v>0</v>
      </c>
      <c r="C68" s="37">
        <f t="shared" ref="B68:J68" si="17">SUM(C69:C92)</f>
        <v>-196.18</v>
      </c>
      <c r="D68" s="37">
        <f t="shared" si="17"/>
        <v>-1205.75</v>
      </c>
      <c r="E68" s="37">
        <f t="shared" si="17"/>
        <v>-4684.3500000000004</v>
      </c>
      <c r="F68" s="37">
        <f t="shared" si="17"/>
        <v>-421.43</v>
      </c>
      <c r="G68" s="37">
        <f t="shared" si="17"/>
        <v>-23.61</v>
      </c>
      <c r="H68" s="37">
        <f t="shared" si="17"/>
        <v>0</v>
      </c>
      <c r="I68" s="37">
        <f t="shared" si="17"/>
        <v>-79488.639999999999</v>
      </c>
      <c r="J68" s="37">
        <f t="shared" si="17"/>
        <v>-205879.13</v>
      </c>
      <c r="K68" s="37">
        <f t="shared" si="15"/>
        <v>-291899.09000000003</v>
      </c>
    </row>
    <row r="69" spans="1:11" ht="18.75" customHeight="1">
      <c r="A69" s="12" t="s">
        <v>63</v>
      </c>
      <c r="B69" s="20">
        <v>0</v>
      </c>
      <c r="C69" s="20">
        <v>0</v>
      </c>
      <c r="D69" s="20">
        <v>0</v>
      </c>
      <c r="E69" s="37">
        <v>-1483.3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37">
        <f t="shared" si="15"/>
        <v>-1483.3</v>
      </c>
    </row>
    <row r="70" spans="1:11" ht="18.75" customHeight="1">
      <c r="A70" s="12" t="s">
        <v>64</v>
      </c>
      <c r="B70" s="20">
        <v>0</v>
      </c>
      <c r="C70" s="37">
        <v>-196.18</v>
      </c>
      <c r="D70" s="37">
        <v>-23.61</v>
      </c>
      <c r="E70" s="20">
        <v>0</v>
      </c>
      <c r="F70" s="20">
        <v>0</v>
      </c>
      <c r="G70" s="37">
        <v>-23.61</v>
      </c>
      <c r="H70" s="20">
        <v>0</v>
      </c>
      <c r="I70" s="20">
        <v>0</v>
      </c>
      <c r="J70" s="20">
        <v>0</v>
      </c>
      <c r="K70" s="37">
        <f t="shared" si="15"/>
        <v>-243.40000000000003</v>
      </c>
    </row>
    <row r="71" spans="1:11" ht="18.75" customHeight="1">
      <c r="A71" s="12" t="s">
        <v>65</v>
      </c>
      <c r="B71" s="20">
        <v>0</v>
      </c>
      <c r="C71" s="20">
        <v>0</v>
      </c>
      <c r="D71" s="37">
        <v>-1182.1400000000001</v>
      </c>
      <c r="E71" s="20">
        <v>0</v>
      </c>
      <c r="F71" s="37">
        <v>-421.43</v>
      </c>
      <c r="G71" s="20">
        <v>0</v>
      </c>
      <c r="H71" s="20">
        <v>0</v>
      </c>
      <c r="I71" s="49">
        <v>-1981.6</v>
      </c>
      <c r="J71" s="20">
        <v>0</v>
      </c>
      <c r="K71" s="37">
        <f t="shared" si="15"/>
        <v>-3585.17</v>
      </c>
    </row>
    <row r="72" spans="1:11" ht="18.75" customHeight="1">
      <c r="A72" s="12" t="s">
        <v>66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5"/>
        <v>0</v>
      </c>
    </row>
    <row r="73" spans="1:11" ht="18.75" customHeight="1">
      <c r="A73" s="36" t="s">
        <v>67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5"/>
        <v>0</v>
      </c>
    </row>
    <row r="74" spans="1:11" ht="18.75" customHeight="1">
      <c r="A74" s="12" t="s">
        <v>68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5"/>
        <v>0</v>
      </c>
    </row>
    <row r="75" spans="1:11" ht="18.75" customHeight="1">
      <c r="A75" s="12" t="s">
        <v>69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</row>
    <row r="76" spans="1:11" ht="18.75" customHeight="1">
      <c r="A76" s="12" t="s">
        <v>70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5"/>
        <v>0</v>
      </c>
    </row>
    <row r="77" spans="1:11" ht="18.75" customHeight="1">
      <c r="A77" s="12" t="s">
        <v>71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5"/>
        <v>0</v>
      </c>
    </row>
    <row r="78" spans="1:11" ht="18.75" customHeight="1">
      <c r="A78" s="12" t="s">
        <v>72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5"/>
        <v>0</v>
      </c>
    </row>
    <row r="79" spans="1:11" ht="18.75" customHeight="1">
      <c r="A79" s="12" t="s">
        <v>73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5"/>
        <v>0</v>
      </c>
    </row>
    <row r="80" spans="1:11" ht="18.75" customHeight="1">
      <c r="A80" s="12" t="s">
        <v>74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5"/>
        <v>0</v>
      </c>
    </row>
    <row r="81" spans="1:12" ht="18.75" customHeight="1">
      <c r="A81" s="12" t="s">
        <v>75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37">
        <v>-76000</v>
      </c>
      <c r="J81" s="37">
        <v>-200000</v>
      </c>
      <c r="K81" s="37">
        <f t="shared" si="15"/>
        <v>-276000</v>
      </c>
    </row>
    <row r="82" spans="1:12" ht="18.75" customHeight="1">
      <c r="A82" s="12" t="s">
        <v>76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5"/>
        <v>0</v>
      </c>
    </row>
    <row r="83" spans="1:12" ht="18.75" customHeight="1">
      <c r="A83" s="12" t="s">
        <v>77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50">
        <v>-1000</v>
      </c>
      <c r="K83" s="50">
        <f t="shared" si="15"/>
        <v>-1000</v>
      </c>
    </row>
    <row r="84" spans="1:12" ht="18.75" customHeight="1">
      <c r="A84" s="12" t="s">
        <v>86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5"/>
        <v>0</v>
      </c>
    </row>
    <row r="85" spans="1:12" ht="18.75" customHeight="1">
      <c r="A85" s="12" t="s">
        <v>89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5"/>
        <v>0</v>
      </c>
    </row>
    <row r="86" spans="1:12" ht="18.75" customHeight="1">
      <c r="A86" s="12" t="s">
        <v>90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5"/>
        <v>0</v>
      </c>
    </row>
    <row r="87" spans="1:12" ht="18.75" customHeight="1">
      <c r="A87" s="12" t="s">
        <v>97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5"/>
        <v>0</v>
      </c>
    </row>
    <row r="88" spans="1:12" ht="18.75" customHeight="1">
      <c r="A88" s="12" t="s">
        <v>98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5"/>
        <v>0</v>
      </c>
    </row>
    <row r="89" spans="1:12" ht="18.75" customHeight="1">
      <c r="A89" s="12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5"/>
        <v>0</v>
      </c>
    </row>
    <row r="90" spans="1:12" ht="18.75" customHeight="1">
      <c r="A90" s="12" t="s">
        <v>100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si="15"/>
        <v>0</v>
      </c>
      <c r="L90" s="62"/>
    </row>
    <row r="91" spans="1:12" ht="18.75" customHeight="1">
      <c r="A91" s="12" t="s">
        <v>101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61">
        <v>0</v>
      </c>
      <c r="L91" s="61"/>
    </row>
    <row r="92" spans="1:12" ht="18.75" customHeight="1">
      <c r="A92" s="12" t="s">
        <v>119</v>
      </c>
      <c r="B92" s="20">
        <v>0</v>
      </c>
      <c r="C92" s="20">
        <v>0</v>
      </c>
      <c r="D92" s="20">
        <v>0</v>
      </c>
      <c r="E92" s="50">
        <v>-3201.05</v>
      </c>
      <c r="F92" s="20">
        <v>0</v>
      </c>
      <c r="G92" s="20">
        <v>0</v>
      </c>
      <c r="H92" s="20">
        <v>0</v>
      </c>
      <c r="I92" s="50">
        <v>-1507.04</v>
      </c>
      <c r="J92" s="50">
        <v>-4879.13</v>
      </c>
      <c r="K92" s="50">
        <f t="shared" si="15"/>
        <v>-9587.2200000000012</v>
      </c>
      <c r="L92" s="61"/>
    </row>
    <row r="93" spans="1:12" ht="18.75" customHeight="1">
      <c r="A93" s="16" t="s">
        <v>120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61">
        <v>0</v>
      </c>
      <c r="L93" s="61"/>
    </row>
    <row r="94" spans="1:12" ht="18.75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60">
        <f t="shared" ref="K94:K99" si="18">SUM(B94:J94)</f>
        <v>0</v>
      </c>
      <c r="L94" s="62"/>
    </row>
    <row r="95" spans="1:12" ht="18.75" customHeight="1">
      <c r="A95" s="16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33">
        <f t="shared" si="18"/>
        <v>0</v>
      </c>
      <c r="L95" s="57"/>
    </row>
    <row r="96" spans="1:12" ht="18.75" customHeight="1">
      <c r="A96" s="16" t="s">
        <v>92</v>
      </c>
      <c r="B96" s="25">
        <f t="shared" ref="B96:H96" si="19">+B97+B98</f>
        <v>361922.8</v>
      </c>
      <c r="C96" s="25">
        <f t="shared" si="19"/>
        <v>545561.79</v>
      </c>
      <c r="D96" s="25">
        <f t="shared" si="19"/>
        <v>715239.89</v>
      </c>
      <c r="E96" s="25">
        <f t="shared" si="19"/>
        <v>319679.25000000006</v>
      </c>
      <c r="F96" s="25">
        <f t="shared" si="19"/>
        <v>570163.68999999994</v>
      </c>
      <c r="G96" s="25">
        <f t="shared" si="19"/>
        <v>738267.12</v>
      </c>
      <c r="H96" s="25">
        <f t="shared" si="19"/>
        <v>303738.96000000002</v>
      </c>
      <c r="I96" s="25">
        <f>+I97+I98</f>
        <v>26713.740000000005</v>
      </c>
      <c r="J96" s="25">
        <f>+J97+J98</f>
        <v>25826.070000000003</v>
      </c>
      <c r="K96" s="50">
        <f t="shared" si="18"/>
        <v>3607113.31</v>
      </c>
      <c r="L96" s="57"/>
    </row>
    <row r="97" spans="1:12" ht="18.75" customHeight="1">
      <c r="A97" s="16" t="s">
        <v>91</v>
      </c>
      <c r="B97" s="25">
        <f t="shared" ref="B97:J97" si="20">+B48+B61+B68+B93</f>
        <v>346912.47</v>
      </c>
      <c r="C97" s="25">
        <f t="shared" si="20"/>
        <v>525553.9</v>
      </c>
      <c r="D97" s="25">
        <f t="shared" si="20"/>
        <v>694976.98</v>
      </c>
      <c r="E97" s="25">
        <f t="shared" si="20"/>
        <v>300792.73000000004</v>
      </c>
      <c r="F97" s="25">
        <f t="shared" si="20"/>
        <v>567288.59</v>
      </c>
      <c r="G97" s="25">
        <f t="shared" si="20"/>
        <v>713326.16</v>
      </c>
      <c r="H97" s="25">
        <f t="shared" si="20"/>
        <v>288289.10000000003</v>
      </c>
      <c r="I97" s="25">
        <f t="shared" si="20"/>
        <v>26713.740000000005</v>
      </c>
      <c r="J97" s="25">
        <f t="shared" si="20"/>
        <v>14239.160000000003</v>
      </c>
      <c r="K97" s="50">
        <f t="shared" si="18"/>
        <v>3478092.8300000005</v>
      </c>
      <c r="L97" s="57"/>
    </row>
    <row r="98" spans="1:12" ht="18" customHeight="1">
      <c r="A98" s="16" t="s">
        <v>95</v>
      </c>
      <c r="B98" s="25">
        <f t="shared" ref="B98:J98" si="21">IF(+B56+B94+B99&lt;0,0,(B56+B94+B99))</f>
        <v>15010.33</v>
      </c>
      <c r="C98" s="25">
        <f t="shared" si="21"/>
        <v>20007.89</v>
      </c>
      <c r="D98" s="25">
        <f t="shared" si="21"/>
        <v>20262.91</v>
      </c>
      <c r="E98" s="25">
        <f t="shared" si="21"/>
        <v>18886.52</v>
      </c>
      <c r="F98" s="25">
        <f t="shared" si="21"/>
        <v>2875.0999999999985</v>
      </c>
      <c r="G98" s="25">
        <f t="shared" si="21"/>
        <v>24940.959999999999</v>
      </c>
      <c r="H98" s="25">
        <f t="shared" si="21"/>
        <v>15449.86</v>
      </c>
      <c r="I98" s="20">
        <f t="shared" si="21"/>
        <v>0</v>
      </c>
      <c r="J98" s="25">
        <f t="shared" si="21"/>
        <v>11586.91</v>
      </c>
      <c r="K98" s="50">
        <f t="shared" si="18"/>
        <v>129020.48</v>
      </c>
    </row>
    <row r="99" spans="1:12" ht="18.75" customHeight="1">
      <c r="A99" s="16" t="s">
        <v>93</v>
      </c>
      <c r="B99" s="20">
        <v>0</v>
      </c>
      <c r="C99" s="20">
        <v>0</v>
      </c>
      <c r="D99" s="20">
        <v>0</v>
      </c>
      <c r="E99" s="20">
        <v>0</v>
      </c>
      <c r="F99" s="50">
        <v>-15918.77</v>
      </c>
      <c r="G99" s="20">
        <v>0</v>
      </c>
      <c r="H99" s="20">
        <v>0</v>
      </c>
      <c r="I99" s="20">
        <v>0</v>
      </c>
      <c r="J99" s="20">
        <v>0</v>
      </c>
      <c r="K99" s="50">
        <f t="shared" si="18"/>
        <v>-15918.77</v>
      </c>
    </row>
    <row r="100" spans="1:12" ht="18.75" customHeight="1">
      <c r="A100" s="16" t="s">
        <v>94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</row>
    <row r="101" spans="1:12" ht="18.75" customHeight="1">
      <c r="A101" s="2"/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/>
    </row>
    <row r="102" spans="1:12" ht="18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58"/>
      <c r="K102" s="58"/>
    </row>
    <row r="103" spans="1:12" ht="18.75" customHeight="1">
      <c r="A103" s="8"/>
      <c r="B103" s="47">
        <v>0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/>
    </row>
    <row r="104" spans="1:12" ht="18.75" customHeight="1">
      <c r="A104" s="26" t="s">
        <v>78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43">
        <f>SUM(K105:K122)</f>
        <v>3607113.3000000003</v>
      </c>
    </row>
    <row r="105" spans="1:12" ht="18.75" customHeight="1">
      <c r="A105" s="27" t="s">
        <v>79</v>
      </c>
      <c r="B105" s="28">
        <v>45354.26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>SUM(B105:J105)</f>
        <v>45354.26</v>
      </c>
    </row>
    <row r="106" spans="1:12" ht="18.75" customHeight="1">
      <c r="A106" s="27" t="s">
        <v>80</v>
      </c>
      <c r="B106" s="28">
        <v>316568.53000000003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ref="K106:K122" si="22">SUM(B106:J106)</f>
        <v>316568.53000000003</v>
      </c>
    </row>
    <row r="107" spans="1:12" ht="18.75" customHeight="1">
      <c r="A107" s="27" t="s">
        <v>81</v>
      </c>
      <c r="B107" s="42">
        <v>0</v>
      </c>
      <c r="C107" s="28">
        <f>+C96</f>
        <v>545561.79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2"/>
        <v>545561.79</v>
      </c>
    </row>
    <row r="108" spans="1:12" ht="18.75" customHeight="1">
      <c r="A108" s="27" t="s">
        <v>82</v>
      </c>
      <c r="B108" s="42">
        <v>0</v>
      </c>
      <c r="C108" s="42">
        <v>0</v>
      </c>
      <c r="D108" s="28">
        <f>+D96</f>
        <v>715239.89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2"/>
        <v>715239.89</v>
      </c>
    </row>
    <row r="109" spans="1:12" ht="18.75" customHeight="1">
      <c r="A109" s="27" t="s">
        <v>102</v>
      </c>
      <c r="B109" s="42">
        <v>0</v>
      </c>
      <c r="C109" s="42">
        <v>0</v>
      </c>
      <c r="D109" s="42">
        <v>0</v>
      </c>
      <c r="E109" s="28">
        <f>+E96</f>
        <v>319679.25000000006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2"/>
        <v>319679.25000000006</v>
      </c>
    </row>
    <row r="110" spans="1:12" ht="18.75" customHeight="1">
      <c r="A110" s="27" t="s">
        <v>103</v>
      </c>
      <c r="B110" s="42">
        <v>0</v>
      </c>
      <c r="C110" s="42">
        <v>0</v>
      </c>
      <c r="D110" s="42">
        <v>0</v>
      </c>
      <c r="E110" s="42">
        <v>0</v>
      </c>
      <c r="F110" s="28">
        <v>70004.03</v>
      </c>
      <c r="G110" s="42">
        <v>0</v>
      </c>
      <c r="H110" s="42">
        <v>0</v>
      </c>
      <c r="I110" s="42">
        <v>0</v>
      </c>
      <c r="J110" s="42">
        <v>0</v>
      </c>
      <c r="K110" s="43">
        <f t="shared" si="22"/>
        <v>70004.03</v>
      </c>
    </row>
    <row r="111" spans="1:12" ht="18.75" customHeight="1">
      <c r="A111" s="27" t="s">
        <v>104</v>
      </c>
      <c r="B111" s="42">
        <v>0</v>
      </c>
      <c r="C111" s="42">
        <v>0</v>
      </c>
      <c r="D111" s="42">
        <v>0</v>
      </c>
      <c r="E111" s="42">
        <v>0</v>
      </c>
      <c r="F111" s="28">
        <v>94187.87</v>
      </c>
      <c r="G111" s="42">
        <v>0</v>
      </c>
      <c r="H111" s="42">
        <v>0</v>
      </c>
      <c r="I111" s="42">
        <v>0</v>
      </c>
      <c r="J111" s="42">
        <v>0</v>
      </c>
      <c r="K111" s="43">
        <f t="shared" si="22"/>
        <v>94187.87</v>
      </c>
    </row>
    <row r="112" spans="1:12" ht="18.75" customHeight="1">
      <c r="A112" s="27" t="s">
        <v>105</v>
      </c>
      <c r="B112" s="42">
        <v>0</v>
      </c>
      <c r="C112" s="42">
        <v>0</v>
      </c>
      <c r="D112" s="42">
        <v>0</v>
      </c>
      <c r="E112" s="42">
        <v>0</v>
      </c>
      <c r="F112" s="28">
        <v>141715.97</v>
      </c>
      <c r="G112" s="42">
        <v>0</v>
      </c>
      <c r="H112" s="42">
        <v>0</v>
      </c>
      <c r="I112" s="42">
        <v>0</v>
      </c>
      <c r="J112" s="42">
        <v>0</v>
      </c>
      <c r="K112" s="43">
        <f t="shared" si="22"/>
        <v>141715.97</v>
      </c>
    </row>
    <row r="113" spans="1:11" ht="18.75" customHeight="1">
      <c r="A113" s="27" t="s">
        <v>106</v>
      </c>
      <c r="B113" s="42">
        <v>0</v>
      </c>
      <c r="C113" s="42">
        <v>0</v>
      </c>
      <c r="D113" s="42">
        <v>0</v>
      </c>
      <c r="E113" s="42">
        <v>0</v>
      </c>
      <c r="F113" s="28">
        <v>264255.81</v>
      </c>
      <c r="G113" s="42">
        <v>0</v>
      </c>
      <c r="H113" s="42">
        <v>0</v>
      </c>
      <c r="I113" s="42">
        <v>0</v>
      </c>
      <c r="J113" s="42">
        <v>0</v>
      </c>
      <c r="K113" s="43">
        <f t="shared" si="22"/>
        <v>264255.81</v>
      </c>
    </row>
    <row r="114" spans="1:11" ht="18.75" customHeight="1">
      <c r="A114" s="27" t="s">
        <v>107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202422.31</v>
      </c>
      <c r="H114" s="42">
        <v>0</v>
      </c>
      <c r="I114" s="42">
        <v>0</v>
      </c>
      <c r="J114" s="42">
        <v>0</v>
      </c>
      <c r="K114" s="43">
        <f t="shared" si="22"/>
        <v>202422.31</v>
      </c>
    </row>
    <row r="115" spans="1:11" ht="18.75" customHeight="1">
      <c r="A115" s="27" t="s">
        <v>108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28">
        <v>22038.720000000001</v>
      </c>
      <c r="H115" s="42">
        <v>0</v>
      </c>
      <c r="I115" s="42">
        <v>0</v>
      </c>
      <c r="J115" s="42">
        <v>0</v>
      </c>
      <c r="K115" s="43">
        <f t="shared" si="22"/>
        <v>22038.720000000001</v>
      </c>
    </row>
    <row r="116" spans="1:11" ht="18.75" customHeight="1">
      <c r="A116" s="27" t="s">
        <v>109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28">
        <v>126400.15</v>
      </c>
      <c r="H116" s="42">
        <v>0</v>
      </c>
      <c r="I116" s="42">
        <v>0</v>
      </c>
      <c r="J116" s="42">
        <v>0</v>
      </c>
      <c r="K116" s="43">
        <f t="shared" si="22"/>
        <v>126400.15</v>
      </c>
    </row>
    <row r="117" spans="1:11" ht="18.75" customHeight="1">
      <c r="A117" s="27" t="s">
        <v>110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28">
        <v>101709.36</v>
      </c>
      <c r="H117" s="42">
        <v>0</v>
      </c>
      <c r="I117" s="42">
        <v>0</v>
      </c>
      <c r="J117" s="42">
        <v>0</v>
      </c>
      <c r="K117" s="43">
        <f t="shared" si="22"/>
        <v>101709.36</v>
      </c>
    </row>
    <row r="118" spans="1:11" ht="18.75" customHeight="1">
      <c r="A118" s="27" t="s">
        <v>111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28">
        <v>285696.59000000003</v>
      </c>
      <c r="H118" s="42">
        <v>0</v>
      </c>
      <c r="I118" s="42">
        <v>0</v>
      </c>
      <c r="J118" s="42">
        <v>0</v>
      </c>
      <c r="K118" s="43">
        <f t="shared" si="22"/>
        <v>285696.59000000003</v>
      </c>
    </row>
    <row r="119" spans="1:11" ht="18.75" customHeight="1">
      <c r="A119" s="27" t="s">
        <v>112</v>
      </c>
      <c r="B119" s="42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28">
        <v>109417.2</v>
      </c>
      <c r="I119" s="42">
        <v>0</v>
      </c>
      <c r="J119" s="42">
        <v>0</v>
      </c>
      <c r="K119" s="43">
        <f t="shared" si="22"/>
        <v>109417.2</v>
      </c>
    </row>
    <row r="120" spans="1:11" ht="18.75" customHeight="1">
      <c r="A120" s="27" t="s">
        <v>113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28">
        <v>194321.76</v>
      </c>
      <c r="I120" s="42">
        <v>0</v>
      </c>
      <c r="J120" s="42">
        <v>0</v>
      </c>
      <c r="K120" s="43">
        <f t="shared" si="22"/>
        <v>194321.76</v>
      </c>
    </row>
    <row r="121" spans="1:11" ht="18.75" customHeight="1">
      <c r="A121" s="27" t="s">
        <v>114</v>
      </c>
      <c r="B121" s="42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28">
        <v>26713.74</v>
      </c>
      <c r="J121" s="42">
        <v>0</v>
      </c>
      <c r="K121" s="43">
        <f t="shared" si="22"/>
        <v>26713.74</v>
      </c>
    </row>
    <row r="122" spans="1:11" ht="18.75" customHeight="1">
      <c r="A122" s="29" t="s">
        <v>115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25826.07</v>
      </c>
      <c r="K122" s="46">
        <f t="shared" si="22"/>
        <v>25826.07</v>
      </c>
    </row>
    <row r="123" spans="1:11" ht="18.75" customHeight="1">
      <c r="A123" s="41"/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f>J96-J122</f>
        <v>0</v>
      </c>
      <c r="K123" s="54"/>
    </row>
    <row r="124" spans="1:11" ht="18.75" customHeight="1">
      <c r="A124" s="59"/>
    </row>
    <row r="125" spans="1:11" ht="18.75" customHeight="1">
      <c r="A125" s="41"/>
    </row>
    <row r="126" spans="1:11" ht="18.75" customHeight="1">
      <c r="A126" s="41"/>
    </row>
    <row r="127" spans="1:11" ht="15.75">
      <c r="A127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2014-02-13T18:58:11Z</dcterms:modified>
</cp:coreProperties>
</file>