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9" i="8"/>
  <c r="K81" l="1"/>
  <c r="K72"/>
  <c r="K73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3"/>
  <c r="C68"/>
  <c r="D68"/>
  <c r="E68"/>
  <c r="F68"/>
  <c r="G68"/>
  <c r="H68"/>
  <c r="I68"/>
  <c r="J68"/>
  <c r="K69"/>
  <c r="K70"/>
  <c r="K71"/>
  <c r="K74"/>
  <c r="K76"/>
  <c r="K77"/>
  <c r="K78"/>
  <c r="K79"/>
  <c r="K80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105"/>
  <c r="K106"/>
  <c r="K110"/>
  <c r="K111"/>
  <c r="K112"/>
  <c r="K113"/>
  <c r="K114"/>
  <c r="K115"/>
  <c r="K116"/>
  <c r="K117"/>
  <c r="K118"/>
  <c r="K119"/>
  <c r="K120"/>
  <c r="K121"/>
  <c r="K122"/>
  <c r="K98" l="1"/>
  <c r="K68"/>
  <c r="H60"/>
  <c r="F60"/>
  <c r="D60"/>
  <c r="K20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C97" l="1"/>
  <c r="C96" s="1"/>
  <c r="C107" s="1"/>
  <c r="K107" s="1"/>
  <c r="K104" s="1"/>
  <c r="C47"/>
  <c r="K8"/>
  <c r="K7" s="1"/>
  <c r="K61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<sst xmlns="http://schemas.openxmlformats.org/spreadsheetml/2006/main" count="127" uniqueCount="127">
  <si>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</si>
  <si>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</si>
  <si>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</si>
  <si>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</si>
  <si>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</si>
  <si>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</si>
  <si>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</si>
  <si>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</si>
  <si>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</si>
  <si>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</si>
  <si>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</si>
  <si>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</si>
  <si>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</si>
  <si>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</si>
  <si>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</si>
  <si>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</si>
  <si>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</si>
  <si>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</si>
  <si>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</si>
  <si>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</si>
  <si>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</si>
  <si>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</si>
  <si>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</si>
  <si>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</si>
  <si>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</si>
  <si>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</si>
  <si>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</si>
  <si>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</si>
  <si>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</si>
  <si>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</si>
  <si>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</si>
  <si>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</si>
  <si>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</si>
  <si>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</si>
  <si>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</si>
  <si>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</si>
  <si>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</si>
  <si>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</si>
  <si>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</si>
  <si>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</si>
  <si>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</si>
  <si>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</si>
  <si>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</si>
  <si>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</si>
  <si>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</si>
  <si>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</si>
  <si>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</si>
  <si>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</si>
  <si>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</si>
  <si>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</si>
  <si>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</si>
  <si>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</si>
  <si>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</si>
  <si>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</si>
  <si>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</si>
  <si>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</si>
  <si>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</si>
  <si>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</si>
  <si>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</si>
  <si>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</si>
  <si>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</si>
  <si>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</si>
  <si>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</si>
  <si>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</si>
  <si>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</si>
  <si>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</si>
  <si>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</si>
  <si>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</si>
  <si>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</si>
  <si>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</si>
  <si>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</si>
  <si>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</si>
  <si>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</si>
  <si>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</si>
  <si>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</si>
  <si>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</si>
  <si>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</si>
  <si>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</si>
  <si>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</si>
  <si>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</si>
  <si>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</si>
  <si>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</si>
  <si>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</si>
  <si>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</si>
  <si>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</si>
  <si>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</si>
  <si>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</si>
  <si>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</si>
  <si>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</si>
  <si>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</si>
  <si>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</si>
  <si>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</si>
  <si>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</si>
  <si>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</si>
  <si>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</si>
  <si>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</si>
  <si>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</si>
  <si>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</si>
  <si>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</si>
  <si>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</si>
  <si>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</si>
  <si>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</si>
  <si>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</si>
  <si>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</si>
  <si>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</si>
  <si>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</si>
  <si>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</si>
  <si>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</si>
  <si>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</si>
  <si>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</si>
  <si>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</si>
  <si>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</si>
  <si>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</si>
  <si>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</si>
  <si>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</si>
  <si>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</si>
  <si>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</si>
  <si>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</si>
  <si>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</si>
  <si>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</si>
  <si>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</si>
  <si>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</si>
  <si>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</si>
  <si>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</si>
  <si>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</si>
  <si>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</si>
  <si>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09/02/14 - VENCIMENTO 14/02/14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</si>
</sst>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186709</v>
      </c>
      <c r="C7" s="9">
        <f t="shared" si="0"/>
        <v>245230</v>
      </c>
      <c r="D7" s="9">
        <f t="shared" si="0"/>
        <v>276590</v>
      </c>
      <c r="E7" s="9">
        <f t="shared" si="0"/>
        <v>147896</v>
      </c>
      <c r="F7" s="9">
        <f t="shared" si="0"/>
        <v>274529</v>
      </c>
      <c r="G7" s="9">
        <f t="shared" si="0"/>
        <v>392444</v>
      </c>
      <c r="H7" s="9">
        <f t="shared" si="0"/>
        <v>135820</v>
      </c>
      <c r="I7" s="9">
        <f t="shared" si="0"/>
        <v>28373</v>
      </c>
      <c r="J7" s="9">
        <f t="shared" si="0"/>
        <v>104417</v>
      </c>
      <c r="K7" s="9">
        <f t="shared" si="0"/>
        <v>1792008</v>
      </c>
      <c r="L7" s="55"/>
    </row>
    <row r="8" spans="1:13" ht="17.25" customHeight="1">
      <c r="A8" s="10" t="s">
        <v>125</v>
      </c>
      <c r="B8" s="11">
        <f>B9+B12+B16</f>
        <v>107608</v>
      </c>
      <c r="C8" s="11">
        <f t="shared" ref="C8:J8" si="1">C9+C12+C16</f>
        <v>147030</v>
      </c>
      <c r="D8" s="11">
        <f t="shared" si="1"/>
        <v>158251</v>
      </c>
      <c r="E8" s="11">
        <f t="shared" si="1"/>
        <v>86879</v>
      </c>
      <c r="F8" s="11">
        <f t="shared" si="1"/>
        <v>147407</v>
      </c>
      <c r="G8" s="11">
        <f t="shared" si="1"/>
        <v>206829</v>
      </c>
      <c r="H8" s="11">
        <f t="shared" si="1"/>
        <v>83046</v>
      </c>
      <c r="I8" s="11">
        <f t="shared" si="1"/>
        <v>15191</v>
      </c>
      <c r="J8" s="11">
        <f t="shared" si="1"/>
        <v>59364</v>
      </c>
      <c r="K8" s="11">
        <f>SUM(B8:J8)</f>
        <v>1011605</v>
      </c>
    </row>
    <row r="9" spans="1:13" ht="17.25" customHeight="1">
      <c r="A9" s="15" t="s">
        <v>17</v>
      </c>
      <c r="B9" s="13">
        <f>+B10+B11</f>
        <v>25695</v>
      </c>
      <c r="C9" s="13">
        <f t="shared" ref="C9:J9" si="2">+C10+C11</f>
        <v>36477</v>
      </c>
      <c r="D9" s="13">
        <f t="shared" si="2"/>
        <v>39237</v>
      </c>
      <c r="E9" s="13">
        <f t="shared" si="2"/>
        <v>20435</v>
      </c>
      <c r="F9" s="13">
        <f t="shared" si="2"/>
        <v>31082</v>
      </c>
      <c r="G9" s="13">
        <f t="shared" si="2"/>
        <v>33147</v>
      </c>
      <c r="H9" s="13">
        <f t="shared" si="2"/>
        <v>20281</v>
      </c>
      <c r="I9" s="13">
        <f t="shared" si="2"/>
        <v>4468</v>
      </c>
      <c r="J9" s="13">
        <f t="shared" si="2"/>
        <v>13624</v>
      </c>
      <c r="K9" s="11">
        <f>SUM(B9:J9)</f>
        <v>224446</v>
      </c>
    </row>
    <row r="10" spans="1:13" ht="17.25" customHeight="1">
      <c r="A10" s="31" t="s">
        <v>18</v>
      </c>
      <c r="B10" s="13">
        <v>25695</v>
      </c>
      <c r="C10" s="13">
        <v>36477</v>
      </c>
      <c r="D10" s="13">
        <v>39237</v>
      </c>
      <c r="E10" s="13">
        <v>20435</v>
      </c>
      <c r="F10" s="13">
        <v>31082</v>
      </c>
      <c r="G10" s="13">
        <v>33147</v>
      </c>
      <c r="H10" s="13">
        <v>20281</v>
      </c>
      <c r="I10" s="13">
        <v>4468</v>
      </c>
      <c r="J10" s="13">
        <v>13624</v>
      </c>
      <c r="K10" s="11">
        <f>SUM(B10:J10)</f>
        <v>224446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80987</v>
      </c>
      <c r="C12" s="17">
        <f t="shared" si="3"/>
        <v>109410</v>
      </c>
      <c r="D12" s="17">
        <f t="shared" si="3"/>
        <v>117894</v>
      </c>
      <c r="E12" s="17">
        <f t="shared" si="3"/>
        <v>65707</v>
      </c>
      <c r="F12" s="17">
        <f t="shared" si="3"/>
        <v>115174</v>
      </c>
      <c r="G12" s="17">
        <f t="shared" si="3"/>
        <v>172102</v>
      </c>
      <c r="H12" s="17">
        <f t="shared" si="3"/>
        <v>62140</v>
      </c>
      <c r="I12" s="17">
        <f t="shared" si="3"/>
        <v>10571</v>
      </c>
      <c r="J12" s="17">
        <f t="shared" si="3"/>
        <v>45313</v>
      </c>
      <c r="K12" s="11">
        <f t="shared" ref="K12:K27" si="4">SUM(B12:J12)</f>
        <v>779298</v>
      </c>
    </row>
    <row r="13" spans="1:13" ht="17.25" customHeight="1">
      <c r="A13" s="14" t="s">
        <v>20</v>
      </c>
      <c r="B13" s="13">
        <v>39014</v>
      </c>
      <c r="C13" s="13">
        <v>57211</v>
      </c>
      <c r="D13" s="13">
        <v>60949</v>
      </c>
      <c r="E13" s="13">
        <v>34681</v>
      </c>
      <c r="F13" s="13">
        <v>56365</v>
      </c>
      <c r="G13" s="13">
        <v>79310</v>
      </c>
      <c r="H13" s="13">
        <v>28421</v>
      </c>
      <c r="I13" s="13">
        <v>5909</v>
      </c>
      <c r="J13" s="13">
        <v>23987</v>
      </c>
      <c r="K13" s="11">
        <f t="shared" si="4"/>
        <v>385847</v>
      </c>
      <c r="L13" s="55"/>
      <c r="M13" s="56"/>
    </row>
    <row r="14" spans="1:13" ht="17.25" customHeight="1">
      <c r="A14" s="14" t="s">
        <v>21</v>
      </c>
      <c r="B14" s="13">
        <v>39553</v>
      </c>
      <c r="C14" s="13">
        <v>48924</v>
      </c>
      <c r="D14" s="13">
        <v>53731</v>
      </c>
      <c r="E14" s="13">
        <v>29210</v>
      </c>
      <c r="F14" s="13">
        <v>55660</v>
      </c>
      <c r="G14" s="13">
        <v>89059</v>
      </c>
      <c r="H14" s="13">
        <v>31925</v>
      </c>
      <c r="I14" s="13">
        <v>4334</v>
      </c>
      <c r="J14" s="13">
        <v>20059</v>
      </c>
      <c r="K14" s="11">
        <f t="shared" si="4"/>
        <v>372455</v>
      </c>
      <c r="L14" s="55"/>
    </row>
    <row r="15" spans="1:13" ht="17.25" customHeight="1">
      <c r="A15" s="14" t="s">
        <v>22</v>
      </c>
      <c r="B15" s="13">
        <v>2420</v>
      </c>
      <c r="C15" s="13">
        <v>3275</v>
      </c>
      <c r="D15" s="13">
        <v>3214</v>
      </c>
      <c r="E15" s="13">
        <v>1816</v>
      </c>
      <c r="F15" s="13">
        <v>3149</v>
      </c>
      <c r="G15" s="13">
        <v>3733</v>
      </c>
      <c r="H15" s="13">
        <v>1794</v>
      </c>
      <c r="I15" s="13">
        <v>328</v>
      </c>
      <c r="J15" s="13">
        <v>1267</v>
      </c>
      <c r="K15" s="11">
        <f t="shared" si="4"/>
        <v>20996</v>
      </c>
    </row>
    <row r="16" spans="1:13" ht="17.25" customHeight="1">
      <c r="A16" s="15" t="s">
        <v>121</v>
      </c>
      <c r="B16" s="13">
        <f>B17+B18+B19</f>
        <v>926</v>
      </c>
      <c r="C16" s="13">
        <f t="shared" ref="C16:J16" si="5">C17+C18+C19</f>
        <v>1143</v>
      </c>
      <c r="D16" s="13">
        <f t="shared" si="5"/>
        <v>1120</v>
      </c>
      <c r="E16" s="13">
        <f t="shared" si="5"/>
        <v>737</v>
      </c>
      <c r="F16" s="13">
        <f t="shared" si="5"/>
        <v>1151</v>
      </c>
      <c r="G16" s="13">
        <f t="shared" si="5"/>
        <v>1580</v>
      </c>
      <c r="H16" s="13">
        <f t="shared" si="5"/>
        <v>625</v>
      </c>
      <c r="I16" s="13">
        <f t="shared" si="5"/>
        <v>152</v>
      </c>
      <c r="J16" s="13">
        <f t="shared" si="5"/>
        <v>427</v>
      </c>
      <c r="K16" s="11">
        <f t="shared" si="4"/>
        <v>7861</v>
      </c>
    </row>
    <row r="17" spans="1:12" ht="17.25" customHeight="1">
      <c r="A17" s="14" t="s">
        <v>122</v>
      </c>
      <c r="B17" s="13">
        <v>923</v>
      </c>
      <c r="C17" s="13">
        <v>1122</v>
      </c>
      <c r="D17" s="13">
        <v>1100</v>
      </c>
      <c r="E17" s="13">
        <v>722</v>
      </c>
      <c r="F17" s="13">
        <v>1119</v>
      </c>
      <c r="G17" s="13">
        <v>1544</v>
      </c>
      <c r="H17" s="13">
        <v>614</v>
      </c>
      <c r="I17" s="13">
        <v>150</v>
      </c>
      <c r="J17" s="13">
        <v>417</v>
      </c>
      <c r="K17" s="11">
        <f t="shared" si="4"/>
        <v>7711</v>
      </c>
    </row>
    <row r="18" spans="1:12" ht="17.25" customHeight="1">
      <c r="A18" s="14" t="s">
        <v>123</v>
      </c>
      <c r="B18" s="13">
        <v>3</v>
      </c>
      <c r="C18" s="13">
        <v>21</v>
      </c>
      <c r="D18" s="13">
        <v>20</v>
      </c>
      <c r="E18" s="13">
        <v>15</v>
      </c>
      <c r="F18" s="13">
        <v>32</v>
      </c>
      <c r="G18" s="13">
        <v>36</v>
      </c>
      <c r="H18" s="13">
        <v>11</v>
      </c>
      <c r="I18" s="13">
        <v>2</v>
      </c>
      <c r="J18" s="13">
        <v>10</v>
      </c>
      <c r="K18" s="11">
        <f t="shared" si="4"/>
        <v>150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63019</v>
      </c>
      <c r="C20" s="11">
        <f t="shared" ref="C20:J20" si="6">+C21+C22+C23</f>
        <v>74931</v>
      </c>
      <c r="D20" s="11">
        <f t="shared" si="6"/>
        <v>88528</v>
      </c>
      <c r="E20" s="11">
        <f t="shared" si="6"/>
        <v>45724</v>
      </c>
      <c r="F20" s="11">
        <f t="shared" si="6"/>
        <v>104502</v>
      </c>
      <c r="G20" s="11">
        <f t="shared" si="6"/>
        <v>163329</v>
      </c>
      <c r="H20" s="11">
        <f t="shared" si="6"/>
        <v>43491</v>
      </c>
      <c r="I20" s="11">
        <f t="shared" si="6"/>
        <v>9054</v>
      </c>
      <c r="J20" s="11">
        <f t="shared" si="6"/>
        <v>31168</v>
      </c>
      <c r="K20" s="11">
        <f t="shared" si="4"/>
        <v>623746</v>
      </c>
    </row>
    <row r="21" spans="1:12" ht="17.25" customHeight="1">
      <c r="A21" s="12" t="s">
        <v>24</v>
      </c>
      <c r="B21" s="13">
        <v>37409</v>
      </c>
      <c r="C21" s="13">
        <v>48273</v>
      </c>
      <c r="D21" s="13">
        <v>55779</v>
      </c>
      <c r="E21" s="13">
        <v>29519</v>
      </c>
      <c r="F21" s="13">
        <v>61704</v>
      </c>
      <c r="G21" s="13">
        <v>88456</v>
      </c>
      <c r="H21" s="13">
        <v>25690</v>
      </c>
      <c r="I21" s="13">
        <v>6252</v>
      </c>
      <c r="J21" s="13">
        <v>19527</v>
      </c>
      <c r="K21" s="11">
        <f t="shared" si="4"/>
        <v>372609</v>
      </c>
      <c r="L21" s="55"/>
    </row>
    <row r="22" spans="1:12" ht="17.25" customHeight="1">
      <c r="A22" s="12" t="s">
        <v>25</v>
      </c>
      <c r="B22" s="13">
        <v>24229</v>
      </c>
      <c r="C22" s="13">
        <v>24989</v>
      </c>
      <c r="D22" s="13">
        <v>30981</v>
      </c>
      <c r="E22" s="13">
        <v>15393</v>
      </c>
      <c r="F22" s="13">
        <v>40774</v>
      </c>
      <c r="G22" s="13">
        <v>72123</v>
      </c>
      <c r="H22" s="13">
        <v>16962</v>
      </c>
      <c r="I22" s="13">
        <v>2632</v>
      </c>
      <c r="J22" s="13">
        <v>11027</v>
      </c>
      <c r="K22" s="11">
        <f t="shared" si="4"/>
        <v>239110</v>
      </c>
      <c r="L22" s="55"/>
    </row>
    <row r="23" spans="1:12" ht="17.25" customHeight="1">
      <c r="A23" s="12" t="s">
        <v>26</v>
      </c>
      <c r="B23" s="13">
        <v>1381</v>
      </c>
      <c r="C23" s="13">
        <v>1669</v>
      </c>
      <c r="D23" s="13">
        <v>1768</v>
      </c>
      <c r="E23" s="13">
        <v>812</v>
      </c>
      <c r="F23" s="13">
        <v>2024</v>
      </c>
      <c r="G23" s="13">
        <v>2750</v>
      </c>
      <c r="H23" s="13">
        <v>839</v>
      </c>
      <c r="I23" s="13">
        <v>170</v>
      </c>
      <c r="J23" s="13">
        <v>614</v>
      </c>
      <c r="K23" s="11">
        <f t="shared" si="4"/>
        <v>12027</v>
      </c>
    </row>
    <row r="24" spans="1:12" ht="17.25" customHeight="1">
      <c r="A24" s="16" t="s">
        <v>27</v>
      </c>
      <c r="B24" s="13">
        <v>16082</v>
      </c>
      <c r="C24" s="13">
        <v>23269</v>
      </c>
      <c r="D24" s="13">
        <v>29811</v>
      </c>
      <c r="E24" s="13">
        <v>15293</v>
      </c>
      <c r="F24" s="13">
        <v>22620</v>
      </c>
      <c r="G24" s="13">
        <v>22286</v>
      </c>
      <c r="H24" s="13">
        <v>8291</v>
      </c>
      <c r="I24" s="13">
        <v>4128</v>
      </c>
      <c r="J24" s="13">
        <v>13885</v>
      </c>
      <c r="K24" s="11">
        <f t="shared" si="4"/>
        <v>155665</v>
      </c>
    </row>
    <row r="25" spans="1:12" ht="17.25" customHeight="1">
      <c r="A25" s="12" t="s">
        <v>28</v>
      </c>
      <c r="B25" s="13">
        <v>10292</v>
      </c>
      <c r="C25" s="13">
        <v>14892</v>
      </c>
      <c r="D25" s="13">
        <v>19079</v>
      </c>
      <c r="E25" s="13">
        <v>9788</v>
      </c>
      <c r="F25" s="13">
        <v>14477</v>
      </c>
      <c r="G25" s="13">
        <v>14263</v>
      </c>
      <c r="H25" s="13">
        <v>5306</v>
      </c>
      <c r="I25" s="13">
        <v>2642</v>
      </c>
      <c r="J25" s="13">
        <v>8886</v>
      </c>
      <c r="K25" s="11">
        <f t="shared" si="4"/>
        <v>99625</v>
      </c>
      <c r="L25" s="55"/>
    </row>
    <row r="26" spans="1:12" ht="17.25" customHeight="1">
      <c r="A26" s="12" t="s">
        <v>29</v>
      </c>
      <c r="B26" s="13">
        <v>5790</v>
      </c>
      <c r="C26" s="13">
        <v>8377</v>
      </c>
      <c r="D26" s="13">
        <v>10732</v>
      </c>
      <c r="E26" s="13">
        <v>5505</v>
      </c>
      <c r="F26" s="13">
        <v>8143</v>
      </c>
      <c r="G26" s="13">
        <v>8023</v>
      </c>
      <c r="H26" s="13">
        <v>2985</v>
      </c>
      <c r="I26" s="13">
        <v>1486</v>
      </c>
      <c r="J26" s="13">
        <v>4999</v>
      </c>
      <c r="K26" s="11">
        <f t="shared" si="4"/>
        <v>56040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992</v>
      </c>
      <c r="I27" s="11">
        <v>0</v>
      </c>
      <c r="J27" s="11">
        <v>0</v>
      </c>
      <c r="K27" s="11">
        <f t="shared" si="4"/>
        <v>992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26586.76</v>
      </c>
      <c r="I35" s="20">
        <v>0</v>
      </c>
      <c r="J35" s="20">
        <v>0</v>
      </c>
      <c r="K35" s="24">
        <f>SUM(B35:J35)</f>
        <v>26586.76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439007.8</v>
      </c>
      <c r="C47" s="23">
        <f t="shared" ref="C47:H47" si="9">+C48+C56</f>
        <v>655188.97000000009</v>
      </c>
      <c r="D47" s="23">
        <f t="shared" si="9"/>
        <v>834156.64</v>
      </c>
      <c r="E47" s="23">
        <f t="shared" si="9"/>
        <v>385668.60000000003</v>
      </c>
      <c r="F47" s="23">
        <f t="shared" si="9"/>
        <v>679749.89</v>
      </c>
      <c r="G47" s="23">
        <f t="shared" si="9"/>
        <v>837731.73</v>
      </c>
      <c r="H47" s="23">
        <f t="shared" si="9"/>
        <v>364581.96</v>
      </c>
      <c r="I47" s="23">
        <f>+I48+I56</f>
        <v>119606.38</v>
      </c>
      <c r="J47" s="23">
        <f>+J48+J56</f>
        <v>272577.2</v>
      </c>
      <c r="K47" s="23">
        <f>SUM(B47:J47)</f>
        <v>4588269.1700000009</v>
      </c>
    </row>
    <row r="48" spans="1:11" ht="17.25" customHeight="1">
      <c r="A48" s="16" t="s">
        <v>48</v>
      </c>
      <c r="B48" s="24">
        <f>SUM(B49:B55)</f>
        <v>423997.47</v>
      </c>
      <c r="C48" s="24">
        <f t="shared" ref="C48:H48" si="10">SUM(C49:C55)</f>
        <v>635181.08000000007</v>
      </c>
      <c r="D48" s="24">
        <f t="shared" si="10"/>
        <v>813893.73</v>
      </c>
      <c r="E48" s="24">
        <f t="shared" si="10"/>
        <v>366782.08</v>
      </c>
      <c r="F48" s="24">
        <f t="shared" si="10"/>
        <v>660956.02</v>
      </c>
      <c r="G48" s="24">
        <f t="shared" si="10"/>
        <v>812790.77</v>
      </c>
      <c r="H48" s="24">
        <f t="shared" si="10"/>
        <v>349132.10000000003</v>
      </c>
      <c r="I48" s="24">
        <f>SUM(I49:I55)</f>
        <v>119606.38</v>
      </c>
      <c r="J48" s="24">
        <f>SUM(J49:J55)</f>
        <v>260990.29</v>
      </c>
      <c r="K48" s="24">
        <f t="shared" ref="K48:K56" si="11">SUM(B48:J48)</f>
        <v>4443329.92</v>
      </c>
    </row>
    <row r="49" spans="1:11" ht="17.25" customHeight="1">
      <c r="A49" s="36" t="s">
        <v>49</v>
      </c>
      <c r="B49" s="24">
        <f t="shared" ref="B49:H49" si="12">ROUND(B30*B7,2)</f>
        <v>423997.47</v>
      </c>
      <c r="C49" s="24">
        <f t="shared" si="12"/>
        <v>633772.41</v>
      </c>
      <c r="D49" s="24">
        <f t="shared" si="12"/>
        <v>813893.73</v>
      </c>
      <c r="E49" s="24">
        <f t="shared" si="12"/>
        <v>366782.08</v>
      </c>
      <c r="F49" s="24">
        <f t="shared" si="12"/>
        <v>660956.02</v>
      </c>
      <c r="G49" s="24">
        <f t="shared" si="12"/>
        <v>812790.77</v>
      </c>
      <c r="H49" s="24">
        <f t="shared" si="12"/>
        <v>322545.34000000003</v>
      </c>
      <c r="I49" s="24">
        <f>ROUND(I30*I7,2)</f>
        <v>119606.38</v>
      </c>
      <c r="J49" s="24">
        <f>ROUND(J30*J7,2)</f>
        <v>260990.29</v>
      </c>
      <c r="K49" s="24">
        <f t="shared" si="11"/>
        <v>4415334.4899999993</v>
      </c>
    </row>
    <row r="50" spans="1:11" ht="17.25" customHeight="1">
      <c r="A50" s="36" t="s">
        <v>50</v>
      </c>
      <c r="B50" s="20">
        <v>0</v>
      </c>
      <c r="C50" s="24">
        <f>ROUND(C31*C7,2)</f>
        <v>1408.67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1408.67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26586.76</v>
      </c>
      <c r="I53" s="33">
        <f>+I35</f>
        <v>0</v>
      </c>
      <c r="J53" s="33">
        <f>+J35</f>
        <v>0</v>
      </c>
      <c r="K53" s="24">
        <f t="shared" si="11"/>
        <v>26586.76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-77085</v>
      </c>
      <c r="C60" s="37">
        <f t="shared" si="13"/>
        <v>-109627.18</v>
      </c>
      <c r="D60" s="37">
        <f t="shared" si="13"/>
        <v>-118916.75</v>
      </c>
      <c r="E60" s="37">
        <f t="shared" si="13"/>
        <v>-65989.350000000006</v>
      </c>
      <c r="F60" s="37">
        <f t="shared" si="13"/>
        <v>-93667.43</v>
      </c>
      <c r="G60" s="37">
        <f t="shared" si="13"/>
        <v>-99464.61</v>
      </c>
      <c r="H60" s="37">
        <f t="shared" si="13"/>
        <v>-60843</v>
      </c>
      <c r="I60" s="37">
        <f t="shared" si="13"/>
        <v>-92892.64</v>
      </c>
      <c r="J60" s="37">
        <f t="shared" si="13"/>
        <v>-246751.13</v>
      </c>
      <c r="K60" s="37">
        <f>SUM(B60:J60)</f>
        <v>-965237.09000000008</v>
      </c>
    </row>
    <row r="61" spans="1:11" ht="18.75" customHeight="1">
      <c r="A61" s="16" t="s">
        <v>83</v>
      </c>
      <c r="B61" s="37">
        <f t="shared" ref="B61:J61" si="14">B62+B63+B64+B65+B66+B67</f>
        <v>-77085</v>
      </c>
      <c r="C61" s="37">
        <f t="shared" si="14"/>
        <v>-109431</v>
      </c>
      <c r="D61" s="37">
        <f t="shared" si="14"/>
        <v>-117711</v>
      </c>
      <c r="E61" s="37">
        <f t="shared" si="14"/>
        <v>-61305</v>
      </c>
      <c r="F61" s="37">
        <f t="shared" si="14"/>
        <v>-93246</v>
      </c>
      <c r="G61" s="37">
        <f t="shared" si="14"/>
        <v>-99441</v>
      </c>
      <c r="H61" s="37">
        <f t="shared" si="14"/>
        <v>-60843</v>
      </c>
      <c r="I61" s="37">
        <f t="shared" si="14"/>
        <v>-13404</v>
      </c>
      <c r="J61" s="37">
        <f t="shared" si="14"/>
        <v>-40872</v>
      </c>
      <c r="K61" s="37">
        <f t="shared" ref="K61:K92" si="15">SUM(B61:J61)</f>
        <v>-673338</v>
      </c>
    </row>
    <row r="62" spans="1:11" ht="18.75" customHeight="1">
      <c r="A62" s="12" t="s">
        <v>84</v>
      </c>
      <c r="B62" s="37">
        <f>-ROUND(B9*$D$3,2)</f>
        <v>-77085</v>
      </c>
      <c r="C62" s="37">
        <f t="shared" ref="C62:J62" si="16">-ROUND(C9*$D$3,2)</f>
        <v>-109431</v>
      </c>
      <c r="D62" s="37">
        <f t="shared" si="16"/>
        <v>-117711</v>
      </c>
      <c r="E62" s="37">
        <f t="shared" si="16"/>
        <v>-61305</v>
      </c>
      <c r="F62" s="37">
        <f t="shared" si="16"/>
        <v>-93246</v>
      </c>
      <c r="G62" s="37">
        <f t="shared" si="16"/>
        <v>-99441</v>
      </c>
      <c r="H62" s="37">
        <f t="shared" si="16"/>
        <v>-60843</v>
      </c>
      <c r="I62" s="37">
        <f t="shared" si="16"/>
        <v>-13404</v>
      </c>
      <c r="J62" s="37">
        <f t="shared" si="16"/>
        <v>-40872</v>
      </c>
      <c r="K62" s="37">
        <f t="shared" si="15"/>
        <v>-673338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B68:J68" si="17">SUM(C69:C92)</f>
        <v>-196.18</v>
      </c>
      <c r="D68" s="37">
        <f t="shared" si="17"/>
        <v>-1205.75</v>
      </c>
      <c r="E68" s="37">
        <f t="shared" si="17"/>
        <v>-4684.3500000000004</v>
      </c>
      <c r="F68" s="37">
        <f t="shared" si="17"/>
        <v>-421.43</v>
      </c>
      <c r="G68" s="37">
        <f t="shared" si="17"/>
        <v>-23.61</v>
      </c>
      <c r="H68" s="37">
        <f t="shared" si="17"/>
        <v>0</v>
      </c>
      <c r="I68" s="37">
        <f t="shared" si="17"/>
        <v>-79488.639999999999</v>
      </c>
      <c r="J68" s="37">
        <f t="shared" si="17"/>
        <v>-205879.13</v>
      </c>
      <c r="K68" s="37">
        <f t="shared" si="15"/>
        <v>-291899.09000000003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5"/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5"/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-76000</v>
      </c>
      <c r="J81" s="37">
        <v>-200000</v>
      </c>
      <c r="K81" s="37">
        <f t="shared" si="15"/>
        <v>-276000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-3201.05</v>
      </c>
      <c r="F92" s="20">
        <v>0</v>
      </c>
      <c r="G92" s="20">
        <v>0</v>
      </c>
      <c r="H92" s="20">
        <v>0</v>
      </c>
      <c r="I92" s="50">
        <v>-1507.04</v>
      </c>
      <c r="J92" s="50">
        <v>-4879.13</v>
      </c>
      <c r="K92" s="50">
        <f t="shared" si="15"/>
        <v>-9587.2200000000012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361922.8</v>
      </c>
      <c r="C96" s="25">
        <f t="shared" si="19"/>
        <v>545561.79</v>
      </c>
      <c r="D96" s="25">
        <f t="shared" si="19"/>
        <v>715239.89</v>
      </c>
      <c r="E96" s="25">
        <f t="shared" si="19"/>
        <v>319679.25000000006</v>
      </c>
      <c r="F96" s="25">
        <f t="shared" si="19"/>
        <v>570163.68999999994</v>
      </c>
      <c r="G96" s="25">
        <f t="shared" si="19"/>
        <v>738267.12</v>
      </c>
      <c r="H96" s="25">
        <f t="shared" si="19"/>
        <v>303738.96000000002</v>
      </c>
      <c r="I96" s="25">
        <f>+I97+I98</f>
        <v>26713.740000000005</v>
      </c>
      <c r="J96" s="25">
        <f>+J97+J98</f>
        <v>25826.070000000003</v>
      </c>
      <c r="K96" s="50">
        <f t="shared" si="18"/>
        <v>3607113.31</v>
      </c>
      <c r="L96" s="57"/>
    </row>
    <row r="97" spans="1:12" ht="18.75" customHeight="1">
      <c r="A97" s="16" t="s">
        <v>91</v>
      </c>
      <c r="B97" s="25">
        <f t="shared" ref="B97:J97" si="20">+B48+B61+B68+B93</f>
        <v>346912.47</v>
      </c>
      <c r="C97" s="25">
        <f t="shared" si="20"/>
        <v>525553.9</v>
      </c>
      <c r="D97" s="25">
        <f t="shared" si="20"/>
        <v>694976.98</v>
      </c>
      <c r="E97" s="25">
        <f t="shared" si="20"/>
        <v>300792.73000000004</v>
      </c>
      <c r="F97" s="25">
        <f t="shared" si="20"/>
        <v>567288.59</v>
      </c>
      <c r="G97" s="25">
        <f t="shared" si="20"/>
        <v>713326.16</v>
      </c>
      <c r="H97" s="25">
        <f t="shared" si="20"/>
        <v>288289.10000000003</v>
      </c>
      <c r="I97" s="25">
        <f t="shared" si="20"/>
        <v>26713.740000000005</v>
      </c>
      <c r="J97" s="25">
        <f t="shared" si="20"/>
        <v>14239.160000000003</v>
      </c>
      <c r="K97" s="50">
        <f t="shared" si="18"/>
        <v>3478092.8300000005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2875.0999999999985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129020.48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50">
        <v>-15918.77</v>
      </c>
      <c r="G99" s="20">
        <v>0</v>
      </c>
      <c r="H99" s="20">
        <v>0</v>
      </c>
      <c r="I99" s="20">
        <v>0</v>
      </c>
      <c r="J99" s="20">
        <v>0</v>
      </c>
      <c r="K99" s="50">
        <f t="shared" si="18"/>
        <v>-15918.77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3607113.3000000003</v>
      </c>
    </row>
    <row r="105" spans="1:12" ht="18.75" customHeight="1">
      <c r="A105" s="27" t="s">
        <v>79</v>
      </c>
      <c r="B105" s="28">
        <v>45354.26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45354.26</v>
      </c>
    </row>
    <row r="106" spans="1:12" ht="18.75" customHeight="1">
      <c r="A106" s="27" t="s">
        <v>80</v>
      </c>
      <c r="B106" s="28">
        <v>316568.53000000003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316568.53000000003</v>
      </c>
    </row>
    <row r="107" spans="1:12" ht="18.75" customHeight="1">
      <c r="A107" s="27" t="s">
        <v>81</v>
      </c>
      <c r="B107" s="42">
        <v>0</v>
      </c>
      <c r="C107" s="28">
        <f>+C96</f>
        <v>545561.79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545561.79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715239.89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715239.89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319679.25000000006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319679.25000000006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70004.03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70004.03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94187.87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94187.87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141715.97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141715.97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264255.81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264255.81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202422.31</v>
      </c>
      <c r="H114" s="42">
        <v>0</v>
      </c>
      <c r="I114" s="42">
        <v>0</v>
      </c>
      <c r="J114" s="42">
        <v>0</v>
      </c>
      <c r="K114" s="43">
        <f t="shared" si="22"/>
        <v>202422.31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22038.720000000001</v>
      </c>
      <c r="H115" s="42">
        <v>0</v>
      </c>
      <c r="I115" s="42">
        <v>0</v>
      </c>
      <c r="J115" s="42">
        <v>0</v>
      </c>
      <c r="K115" s="43">
        <f t="shared" si="22"/>
        <v>22038.720000000001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126400.15</v>
      </c>
      <c r="H116" s="42">
        <v>0</v>
      </c>
      <c r="I116" s="42">
        <v>0</v>
      </c>
      <c r="J116" s="42">
        <v>0</v>
      </c>
      <c r="K116" s="43">
        <f t="shared" si="22"/>
        <v>126400.15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101709.36</v>
      </c>
      <c r="H117" s="42">
        <v>0</v>
      </c>
      <c r="I117" s="42">
        <v>0</v>
      </c>
      <c r="J117" s="42">
        <v>0</v>
      </c>
      <c r="K117" s="43">
        <f t="shared" si="22"/>
        <v>101709.36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285696.59000000003</v>
      </c>
      <c r="H118" s="42">
        <v>0</v>
      </c>
      <c r="I118" s="42">
        <v>0</v>
      </c>
      <c r="J118" s="42">
        <v>0</v>
      </c>
      <c r="K118" s="43">
        <f t="shared" si="22"/>
        <v>285696.59000000003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109417.2</v>
      </c>
      <c r="I119" s="42">
        <v>0</v>
      </c>
      <c r="J119" s="42">
        <v>0</v>
      </c>
      <c r="K119" s="43">
        <f t="shared" si="22"/>
        <v>109417.2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194321.76</v>
      </c>
      <c r="I120" s="42">
        <v>0</v>
      </c>
      <c r="J120" s="42">
        <v>0</v>
      </c>
      <c r="K120" s="43">
        <f t="shared" si="22"/>
        <v>194321.76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26713.74</v>
      </c>
      <c r="J121" s="42">
        <v>0</v>
      </c>
      <c r="K121" s="43">
        <f t="shared" si="22"/>
        <v>26713.74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25826.07</v>
      </c>
      <c r="K122" s="46">
        <f t="shared" si="22"/>
        <v>25826.07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2014-02-13T18:58:11Z</dcterms:modified>
</cp:coreProperties>
</file>