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90" yWindow="-315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D100" i="8"/>
  <c r="D97"/>
  <c r="K100" l="1"/>
  <c r="H100"/>
  <c r="G100"/>
  <c r="F100"/>
  <c r="E100"/>
  <c r="C100"/>
  <c r="B100"/>
  <c r="K75"/>
  <c r="B9" l="1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9"/>
  <c r="J16" s="1"/>
  <c r="K16" s="1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 s="1"/>
  <c r="K54"/>
  <c r="K55"/>
  <c r="K56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K62" s="1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4"/>
  <c r="K95"/>
  <c r="C98"/>
  <c r="D98"/>
  <c r="E98"/>
  <c r="F98"/>
  <c r="G98"/>
  <c r="I98"/>
  <c r="J98"/>
  <c r="K99"/>
  <c r="K105"/>
  <c r="K106"/>
  <c r="K110"/>
  <c r="K111"/>
  <c r="K112"/>
  <c r="K113"/>
  <c r="K114"/>
  <c r="K115"/>
  <c r="K116"/>
  <c r="K117"/>
  <c r="K118"/>
  <c r="K119"/>
  <c r="K120"/>
  <c r="K121"/>
  <c r="K122"/>
  <c r="K68" l="1"/>
  <c r="I60"/>
  <c r="G60"/>
  <c r="E60"/>
  <c r="C60"/>
  <c r="H8"/>
  <c r="H7" s="1"/>
  <c r="H49" s="1"/>
  <c r="H48" s="1"/>
  <c r="F8"/>
  <c r="F7" s="1"/>
  <c r="F49" s="1"/>
  <c r="F48" s="1"/>
  <c r="D8"/>
  <c r="D7" s="1"/>
  <c r="D49" s="1"/>
  <c r="D48" s="1"/>
  <c r="B8"/>
  <c r="K98"/>
  <c r="H60"/>
  <c r="F60"/>
  <c r="D60"/>
  <c r="I8"/>
  <c r="I7" s="1"/>
  <c r="I49" s="1"/>
  <c r="I48" s="1"/>
  <c r="G8"/>
  <c r="G7" s="1"/>
  <c r="G49" s="1"/>
  <c r="G48" s="1"/>
  <c r="E8"/>
  <c r="E7" s="1"/>
  <c r="E49" s="1"/>
  <c r="E48" s="1"/>
  <c r="C8"/>
  <c r="C7" s="1"/>
  <c r="H47"/>
  <c r="H97"/>
  <c r="H96" s="1"/>
  <c r="F47"/>
  <c r="F97"/>
  <c r="F96" s="1"/>
  <c r="D47"/>
  <c r="D96"/>
  <c r="D108" s="1"/>
  <c r="K108" s="1"/>
  <c r="B7"/>
  <c r="B49" s="1"/>
  <c r="J8"/>
  <c r="J7" s="1"/>
  <c r="J49" s="1"/>
  <c r="J48" s="1"/>
  <c r="B60"/>
  <c r="I97"/>
  <c r="I96" s="1"/>
  <c r="I47"/>
  <c r="G97"/>
  <c r="G96" s="1"/>
  <c r="G47"/>
  <c r="E97"/>
  <c r="E96" s="1"/>
  <c r="E109" s="1"/>
  <c r="K109" s="1"/>
  <c r="E47"/>
  <c r="C50"/>
  <c r="K50" s="1"/>
  <c r="C49"/>
  <c r="J61"/>
  <c r="J60" s="1"/>
  <c r="K19"/>
  <c r="J47" l="1"/>
  <c r="J97"/>
  <c r="J96" s="1"/>
  <c r="J123" s="1"/>
  <c r="C48"/>
  <c r="K60"/>
  <c r="K8"/>
  <c r="K7" s="1"/>
  <c r="B48"/>
  <c r="K49"/>
  <c r="K61"/>
  <c r="C97" l="1"/>
  <c r="C96" s="1"/>
  <c r="C107" s="1"/>
  <c r="K107" s="1"/>
  <c r="K104" s="1"/>
  <c r="C47"/>
  <c r="B47"/>
  <c r="K47" s="1"/>
  <c r="K48"/>
  <c r="B97"/>
  <c r="K97" l="1"/>
  <c r="B96"/>
  <c r="K96" s="1"/>
</calcChain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<sst xmlns="http://schemas.openxmlformats.org/spreadsheetml/2006/main" count="129" uniqueCount="129">
  <si>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</si>
  <si>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</si>
  <si>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</si>
  <si>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</si>
  <si>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</si>
  <si>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</si>
  <si>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</si>
  <si>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</si>
  <si>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</si>
  <si>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</si>
  <si>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</si>
  <si>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</si>
  <si>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</si>
  <si>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</si>
  <si>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</si>
  <si>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</si>
  <si>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</si>
  <si>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</si>
  <si>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</si>
  <si>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</si>
  <si>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</si>
  <si>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</si>
  <si>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</si>
  <si>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</si>
  <si>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</si>
  <si>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</si>
  <si>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</si>
  <si>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</si>
  <si>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</si>
  <si>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</si>
  <si>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</si>
  <si>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</si>
  <si>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</si>
  <si>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</si>
  <si>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</si>
  <si>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</si>
  <si>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</si>
  <si>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</si>
  <si>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</si>
  <si>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</si>
  <si>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</si>
  <si>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</si>
  <si>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</si>
  <si>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</si>
  <si>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</si>
  <si>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</si>
  <si>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</si>
  <si>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</si>
  <si>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</si>
  <si>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</si>
  <si>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</si>
  <si>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</si>
  <si>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</si>
  <si>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</si>
  <si>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</si>
  <si>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</si>
  <si>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</si>
  <si>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</si>
  <si>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</si>
  <si>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</si>
  <si>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</si>
  <si>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</si>
  <si>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</si>
  <si>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</si>
  <si>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</si>
  <si>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</si>
  <si>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</si>
  <si>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</si>
  <si>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</si>
  <si>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</si>
  <si>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</si>
  <si>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</si>
  <si>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</si>
  <si>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</si>
  <si>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</si>
  <si>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</si>
  <si>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</si>
  <si>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</si>
  <si>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</si>
  <si>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</si>
  <si>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</si>
  <si>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</si>
  <si>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</si>
  <si>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</si>
  <si>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</si>
  <si>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</si>
  <si>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</si>
  <si>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</si>
  <si>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</si>
  <si>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</si>
  <si>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</si>
  <si>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</si>
  <si>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</si>
  <si>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</si>
  <si>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</si>
  <si>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</si>
  <si>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</si>
  <si>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</si>
  <si>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</si>
  <si>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</si>
  <si>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</si>
  <si>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</si>
  <si>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</si>
  <si>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</si>
  <si>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</si>
  <si>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</si>
  <si>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</si>
  <si>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</si>
  <si>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</si>
  <si>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</si>
  <si>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</si>
  <si>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</si>
  <si>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</si>
  <si>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</si>
  <si>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</si>
  <si>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</si>
  <si>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</si>
  <si>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</si>
  <si>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</si>
  <si>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</si>
  <si>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</si>
  <si>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</si>
  <si>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</si>
  <si>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</si>
  <si>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</si>
  <si>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07/02/14 - VENCIMENTO 14/02/14</t>
  </si>
  <si>
    <r>
      <t xml:space="preserve">6.4. Revisão de Remuneração pelo Serviço Atende </t>
    </r>
    <r>
      <rPr>
        <vertAlign val="superscript"/>
        <sz val="12"/>
        <color theme="1"/>
        <rFont val="Calibri"/>
        <family val="2"/>
        <scheme val="minor"/>
      </rPr>
      <t>2</t>
    </r>
  </si>
  <si>
    <t>Nota:</t>
  </si>
  <si>
    <t>(1) Revisão da frota operacional de março/13.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</si>
</sst>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10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117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116</v>
      </c>
      <c r="J5" s="70" t="s">
        <v>115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+B8+B20+B24+B27</f>
        <v>596611</v>
      </c>
      <c r="C7" s="9">
        <f t="shared" si="0"/>
        <v>786120</v>
      </c>
      <c r="D7" s="9">
        <f t="shared" si="0"/>
        <v>806490</v>
      </c>
      <c r="E7" s="9">
        <f t="shared" si="0"/>
        <v>542970</v>
      </c>
      <c r="F7" s="9">
        <f t="shared" si="0"/>
        <v>796276</v>
      </c>
      <c r="G7" s="9">
        <f t="shared" si="0"/>
        <v>1207379</v>
      </c>
      <c r="H7" s="9">
        <f t="shared" si="0"/>
        <v>556883</v>
      </c>
      <c r="I7" s="9">
        <f t="shared" si="0"/>
        <v>124063</v>
      </c>
      <c r="J7" s="9">
        <f t="shared" si="0"/>
        <v>293384</v>
      </c>
      <c r="K7" s="9">
        <f t="shared" si="0"/>
        <v>5710176</v>
      </c>
      <c r="L7" s="55"/>
    </row>
    <row r="8" spans="1:13" ht="17.25" customHeight="1">
      <c r="A8" s="10" t="s">
        <v>124</v>
      </c>
      <c r="B8" s="11">
        <f>B9+B12+B16</f>
        <v>354876</v>
      </c>
      <c r="C8" s="11">
        <f t="shared" ref="C8:J8" si="1">C9+C12+C16</f>
        <v>476700</v>
      </c>
      <c r="D8" s="11">
        <f t="shared" si="1"/>
        <v>457712</v>
      </c>
      <c r="E8" s="11">
        <f t="shared" si="1"/>
        <v>323247</v>
      </c>
      <c r="F8" s="11">
        <f t="shared" si="1"/>
        <v>445885</v>
      </c>
      <c r="G8" s="11">
        <f t="shared" si="1"/>
        <v>655589</v>
      </c>
      <c r="H8" s="11">
        <f t="shared" si="1"/>
        <v>345623</v>
      </c>
      <c r="I8" s="11">
        <f t="shared" si="1"/>
        <v>66782</v>
      </c>
      <c r="J8" s="11">
        <f t="shared" si="1"/>
        <v>164389</v>
      </c>
      <c r="K8" s="11">
        <f>SUM(B8:J8)</f>
        <v>3290803</v>
      </c>
    </row>
    <row r="9" spans="1:13" ht="17.25" customHeight="1">
      <c r="A9" s="15" t="s">
        <v>17</v>
      </c>
      <c r="B9" s="13">
        <f>+B10+B11</f>
        <v>60615</v>
      </c>
      <c r="C9" s="13">
        <f t="shared" ref="C9:J9" si="2">+C10+C11</f>
        <v>82077</v>
      </c>
      <c r="D9" s="13">
        <f t="shared" si="2"/>
        <v>74809</v>
      </c>
      <c r="E9" s="13">
        <f t="shared" si="2"/>
        <v>52305</v>
      </c>
      <c r="F9" s="13">
        <f t="shared" si="2"/>
        <v>66135</v>
      </c>
      <c r="G9" s="13">
        <f t="shared" si="2"/>
        <v>73845</v>
      </c>
      <c r="H9" s="13">
        <f t="shared" si="2"/>
        <v>67754</v>
      </c>
      <c r="I9" s="13">
        <f t="shared" si="2"/>
        <v>13221</v>
      </c>
      <c r="J9" s="13">
        <f t="shared" si="2"/>
        <v>24090</v>
      </c>
      <c r="K9" s="11">
        <f>SUM(B9:J9)</f>
        <v>514851</v>
      </c>
    </row>
    <row r="10" spans="1:13" ht="17.25" customHeight="1">
      <c r="A10" s="31" t="s">
        <v>18</v>
      </c>
      <c r="B10" s="13">
        <v>60615</v>
      </c>
      <c r="C10" s="13">
        <v>82077</v>
      </c>
      <c r="D10" s="13">
        <v>74809</v>
      </c>
      <c r="E10" s="13">
        <v>52305</v>
      </c>
      <c r="F10" s="13">
        <v>66135</v>
      </c>
      <c r="G10" s="13">
        <v>73845</v>
      </c>
      <c r="H10" s="13">
        <v>67754</v>
      </c>
      <c r="I10" s="13">
        <v>13221</v>
      </c>
      <c r="J10" s="13">
        <v>24090</v>
      </c>
      <c r="K10" s="11">
        <f>SUM(B10:J10)</f>
        <v>514851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292010</v>
      </c>
      <c r="C12" s="17">
        <f t="shared" si="3"/>
        <v>391378</v>
      </c>
      <c r="D12" s="17">
        <f t="shared" si="3"/>
        <v>380203</v>
      </c>
      <c r="E12" s="17">
        <f t="shared" si="3"/>
        <v>268785</v>
      </c>
      <c r="F12" s="17">
        <f t="shared" si="3"/>
        <v>376749</v>
      </c>
      <c r="G12" s="17">
        <f t="shared" si="3"/>
        <v>577127</v>
      </c>
      <c r="H12" s="17">
        <f t="shared" si="3"/>
        <v>275477</v>
      </c>
      <c r="I12" s="17">
        <f t="shared" si="3"/>
        <v>52964</v>
      </c>
      <c r="J12" s="17">
        <f t="shared" si="3"/>
        <v>139322</v>
      </c>
      <c r="K12" s="11">
        <f t="shared" ref="K12:K27" si="4">SUM(B12:J12)</f>
        <v>2754015</v>
      </c>
    </row>
    <row r="13" spans="1:13" ht="17.25" customHeight="1">
      <c r="A13" s="14" t="s">
        <v>20</v>
      </c>
      <c r="B13" s="13">
        <v>145145</v>
      </c>
      <c r="C13" s="13">
        <v>209296</v>
      </c>
      <c r="D13" s="13">
        <v>208472</v>
      </c>
      <c r="E13" s="13">
        <v>142346</v>
      </c>
      <c r="F13" s="13">
        <v>198657</v>
      </c>
      <c r="G13" s="13">
        <v>291651</v>
      </c>
      <c r="H13" s="13">
        <v>136390</v>
      </c>
      <c r="I13" s="13">
        <v>30581</v>
      </c>
      <c r="J13" s="13">
        <v>76163</v>
      </c>
      <c r="K13" s="11">
        <f t="shared" si="4"/>
        <v>1438701</v>
      </c>
      <c r="L13" s="55"/>
      <c r="M13" s="56"/>
    </row>
    <row r="14" spans="1:13" ht="17.25" customHeight="1">
      <c r="A14" s="14" t="s">
        <v>21</v>
      </c>
      <c r="B14" s="13">
        <v>136219</v>
      </c>
      <c r="C14" s="13">
        <v>166823</v>
      </c>
      <c r="D14" s="13">
        <v>157873</v>
      </c>
      <c r="E14" s="13">
        <v>117146</v>
      </c>
      <c r="F14" s="13">
        <v>165531</v>
      </c>
      <c r="G14" s="13">
        <v>269579</v>
      </c>
      <c r="H14" s="13">
        <v>128265</v>
      </c>
      <c r="I14" s="13">
        <v>19930</v>
      </c>
      <c r="J14" s="13">
        <v>57860</v>
      </c>
      <c r="K14" s="11">
        <f t="shared" si="4"/>
        <v>1219226</v>
      </c>
      <c r="L14" s="55"/>
    </row>
    <row r="15" spans="1:13" ht="17.25" customHeight="1">
      <c r="A15" s="14" t="s">
        <v>22</v>
      </c>
      <c r="B15" s="13">
        <v>10646</v>
      </c>
      <c r="C15" s="13">
        <v>15259</v>
      </c>
      <c r="D15" s="13">
        <v>13858</v>
      </c>
      <c r="E15" s="13">
        <v>9293</v>
      </c>
      <c r="F15" s="13">
        <v>12561</v>
      </c>
      <c r="G15" s="13">
        <v>15897</v>
      </c>
      <c r="H15" s="13">
        <v>10822</v>
      </c>
      <c r="I15" s="13">
        <v>2453</v>
      </c>
      <c r="J15" s="13">
        <v>5299</v>
      </c>
      <c r="K15" s="11">
        <f t="shared" si="4"/>
        <v>96088</v>
      </c>
    </row>
    <row r="16" spans="1:13" ht="17.25" customHeight="1">
      <c r="A16" s="15" t="s">
        <v>120</v>
      </c>
      <c r="B16" s="13">
        <f>B17+B18+B19</f>
        <v>2251</v>
      </c>
      <c r="C16" s="13">
        <f t="shared" ref="C16:J16" si="5">C17+C18+C19</f>
        <v>3245</v>
      </c>
      <c r="D16" s="13">
        <f t="shared" si="5"/>
        <v>2700</v>
      </c>
      <c r="E16" s="13">
        <f t="shared" si="5"/>
        <v>2157</v>
      </c>
      <c r="F16" s="13">
        <f t="shared" si="5"/>
        <v>3001</v>
      </c>
      <c r="G16" s="13">
        <f t="shared" si="5"/>
        <v>4617</v>
      </c>
      <c r="H16" s="13">
        <f t="shared" si="5"/>
        <v>2392</v>
      </c>
      <c r="I16" s="13">
        <f t="shared" si="5"/>
        <v>597</v>
      </c>
      <c r="J16" s="13">
        <f t="shared" si="5"/>
        <v>977</v>
      </c>
      <c r="K16" s="11">
        <f t="shared" si="4"/>
        <v>21937</v>
      </c>
    </row>
    <row r="17" spans="1:12" ht="17.25" customHeight="1">
      <c r="A17" s="14" t="s">
        <v>121</v>
      </c>
      <c r="B17" s="13">
        <v>2221</v>
      </c>
      <c r="C17" s="13">
        <v>3177</v>
      </c>
      <c r="D17" s="13">
        <v>2642</v>
      </c>
      <c r="E17" s="13">
        <v>2085</v>
      </c>
      <c r="F17" s="13">
        <v>2913</v>
      </c>
      <c r="G17" s="13">
        <v>4506</v>
      </c>
      <c r="H17" s="13">
        <v>2347</v>
      </c>
      <c r="I17" s="13">
        <v>586</v>
      </c>
      <c r="J17" s="13">
        <v>957</v>
      </c>
      <c r="K17" s="11">
        <f t="shared" si="4"/>
        <v>21434</v>
      </c>
    </row>
    <row r="18" spans="1:12" ht="17.25" customHeight="1">
      <c r="A18" s="14" t="s">
        <v>122</v>
      </c>
      <c r="B18" s="13">
        <v>30</v>
      </c>
      <c r="C18" s="13">
        <v>68</v>
      </c>
      <c r="D18" s="13">
        <v>58</v>
      </c>
      <c r="E18" s="13">
        <v>72</v>
      </c>
      <c r="F18" s="13">
        <v>88</v>
      </c>
      <c r="G18" s="13">
        <v>111</v>
      </c>
      <c r="H18" s="13">
        <v>45</v>
      </c>
      <c r="I18" s="13">
        <v>11</v>
      </c>
      <c r="J18" s="13">
        <v>20</v>
      </c>
      <c r="K18" s="11">
        <f t="shared" si="4"/>
        <v>503</v>
      </c>
    </row>
    <row r="19" spans="1:12" ht="17.25" customHeight="1">
      <c r="A19" s="14" t="s">
        <v>123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1">
        <f>SUM(B19:I19)</f>
        <v>0</v>
      </c>
      <c r="K19" s="11">
        <f t="shared" si="4"/>
        <v>0</v>
      </c>
    </row>
    <row r="20" spans="1:12" ht="17.25" customHeight="1">
      <c r="A20" s="16" t="s">
        <v>23</v>
      </c>
      <c r="B20" s="11">
        <f>+B21+B22+B23</f>
        <v>198886</v>
      </c>
      <c r="C20" s="11">
        <f t="shared" ref="C20:J20" si="6">+C21+C22+C23</f>
        <v>241759</v>
      </c>
      <c r="D20" s="11">
        <f t="shared" si="6"/>
        <v>265593</v>
      </c>
      <c r="E20" s="11">
        <f t="shared" si="6"/>
        <v>171034</v>
      </c>
      <c r="F20" s="11">
        <f t="shared" si="6"/>
        <v>288451</v>
      </c>
      <c r="G20" s="11">
        <f t="shared" si="6"/>
        <v>485953</v>
      </c>
      <c r="H20" s="11">
        <f t="shared" si="6"/>
        <v>171973</v>
      </c>
      <c r="I20" s="11">
        <f t="shared" si="6"/>
        <v>42468</v>
      </c>
      <c r="J20" s="11">
        <f t="shared" si="6"/>
        <v>93517</v>
      </c>
      <c r="K20" s="11">
        <f t="shared" si="4"/>
        <v>1959634</v>
      </c>
    </row>
    <row r="21" spans="1:12" ht="17.25" customHeight="1">
      <c r="A21" s="12" t="s">
        <v>24</v>
      </c>
      <c r="B21" s="13">
        <v>112052</v>
      </c>
      <c r="C21" s="13">
        <v>149669</v>
      </c>
      <c r="D21" s="13">
        <v>165650</v>
      </c>
      <c r="E21" s="13">
        <v>103198</v>
      </c>
      <c r="F21" s="13">
        <v>172386</v>
      </c>
      <c r="G21" s="13">
        <v>274052</v>
      </c>
      <c r="H21" s="13">
        <v>102436</v>
      </c>
      <c r="I21" s="13">
        <v>27508</v>
      </c>
      <c r="J21" s="13">
        <v>57452</v>
      </c>
      <c r="K21" s="11">
        <f t="shared" si="4"/>
        <v>1164403</v>
      </c>
      <c r="L21" s="55"/>
    </row>
    <row r="22" spans="1:12" ht="17.25" customHeight="1">
      <c r="A22" s="12" t="s">
        <v>25</v>
      </c>
      <c r="B22" s="13">
        <v>81121</v>
      </c>
      <c r="C22" s="13">
        <v>84897</v>
      </c>
      <c r="D22" s="13">
        <v>92247</v>
      </c>
      <c r="E22" s="13">
        <v>63268</v>
      </c>
      <c r="F22" s="13">
        <v>108758</v>
      </c>
      <c r="G22" s="13">
        <v>200984</v>
      </c>
      <c r="H22" s="13">
        <v>64679</v>
      </c>
      <c r="I22" s="13">
        <v>13665</v>
      </c>
      <c r="J22" s="13">
        <v>33192</v>
      </c>
      <c r="K22" s="11">
        <f t="shared" si="4"/>
        <v>742811</v>
      </c>
      <c r="L22" s="55"/>
    </row>
    <row r="23" spans="1:12" ht="17.25" customHeight="1">
      <c r="A23" s="12" t="s">
        <v>26</v>
      </c>
      <c r="B23" s="13">
        <v>5713</v>
      </c>
      <c r="C23" s="13">
        <v>7193</v>
      </c>
      <c r="D23" s="13">
        <v>7696</v>
      </c>
      <c r="E23" s="13">
        <v>4568</v>
      </c>
      <c r="F23" s="13">
        <v>7307</v>
      </c>
      <c r="G23" s="13">
        <v>10917</v>
      </c>
      <c r="H23" s="13">
        <v>4858</v>
      </c>
      <c r="I23" s="13">
        <v>1295</v>
      </c>
      <c r="J23" s="13">
        <v>2873</v>
      </c>
      <c r="K23" s="11">
        <f t="shared" si="4"/>
        <v>52420</v>
      </c>
    </row>
    <row r="24" spans="1:12" ht="17.25" customHeight="1">
      <c r="A24" s="16" t="s">
        <v>27</v>
      </c>
      <c r="B24" s="13">
        <v>42849</v>
      </c>
      <c r="C24" s="13">
        <v>67661</v>
      </c>
      <c r="D24" s="13">
        <v>83185</v>
      </c>
      <c r="E24" s="13">
        <v>48689</v>
      </c>
      <c r="F24" s="13">
        <v>61940</v>
      </c>
      <c r="G24" s="13">
        <v>65837</v>
      </c>
      <c r="H24" s="13">
        <v>32589</v>
      </c>
      <c r="I24" s="13">
        <v>14813</v>
      </c>
      <c r="J24" s="13">
        <v>35478</v>
      </c>
      <c r="K24" s="11">
        <f t="shared" si="4"/>
        <v>453041</v>
      </c>
    </row>
    <row r="25" spans="1:12" ht="17.25" customHeight="1">
      <c r="A25" s="12" t="s">
        <v>28</v>
      </c>
      <c r="B25" s="13">
        <v>27423</v>
      </c>
      <c r="C25" s="13">
        <v>43303</v>
      </c>
      <c r="D25" s="13">
        <v>53238</v>
      </c>
      <c r="E25" s="13">
        <v>31161</v>
      </c>
      <c r="F25" s="13">
        <v>39642</v>
      </c>
      <c r="G25" s="13">
        <v>42136</v>
      </c>
      <c r="H25" s="13">
        <v>20857</v>
      </c>
      <c r="I25" s="13">
        <v>9480</v>
      </c>
      <c r="J25" s="13">
        <v>22706</v>
      </c>
      <c r="K25" s="11">
        <f t="shared" si="4"/>
        <v>289946</v>
      </c>
      <c r="L25" s="55"/>
    </row>
    <row r="26" spans="1:12" ht="17.25" customHeight="1">
      <c r="A26" s="12" t="s">
        <v>29</v>
      </c>
      <c r="B26" s="13">
        <v>15426</v>
      </c>
      <c r="C26" s="13">
        <v>24358</v>
      </c>
      <c r="D26" s="13">
        <v>29947</v>
      </c>
      <c r="E26" s="13">
        <v>17528</v>
      </c>
      <c r="F26" s="13">
        <v>22298</v>
      </c>
      <c r="G26" s="13">
        <v>23701</v>
      </c>
      <c r="H26" s="13">
        <v>11732</v>
      </c>
      <c r="I26" s="13">
        <v>5333</v>
      </c>
      <c r="J26" s="13">
        <v>12772</v>
      </c>
      <c r="K26" s="11">
        <f t="shared" si="4"/>
        <v>163095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6698</v>
      </c>
      <c r="I27" s="11">
        <v>0</v>
      </c>
      <c r="J27" s="11">
        <v>0</v>
      </c>
      <c r="K27" s="11">
        <f t="shared" si="4"/>
        <v>6698</v>
      </c>
    </row>
    <row r="28" spans="1:12" ht="15.75" customHeight="1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13036.15</v>
      </c>
      <c r="I35" s="20">
        <v>0</v>
      </c>
      <c r="J35" s="20">
        <v>0</v>
      </c>
      <c r="K35" s="24">
        <f>SUM(B35:J35)</f>
        <v>13036.15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1369854.25</v>
      </c>
      <c r="C47" s="23">
        <f t="shared" ref="C47:H47" si="9">+C48+C56</f>
        <v>2056172.13</v>
      </c>
      <c r="D47" s="23">
        <f t="shared" si="9"/>
        <v>2393440.3800000004</v>
      </c>
      <c r="E47" s="23">
        <f t="shared" si="9"/>
        <v>1365452.12</v>
      </c>
      <c r="F47" s="23">
        <f t="shared" si="9"/>
        <v>1935907.9700000002</v>
      </c>
      <c r="G47" s="23">
        <f t="shared" si="9"/>
        <v>2525543.61</v>
      </c>
      <c r="H47" s="23">
        <f t="shared" si="9"/>
        <v>1350971.76</v>
      </c>
      <c r="I47" s="23">
        <f>+I48+I56</f>
        <v>522987.58</v>
      </c>
      <c r="J47" s="23">
        <f>+J48+J56</f>
        <v>744900.22000000009</v>
      </c>
      <c r="K47" s="23">
        <f>SUM(B47:J47)</f>
        <v>14265230.02</v>
      </c>
    </row>
    <row r="48" spans="1:11" ht="17.25" customHeight="1">
      <c r="A48" s="16" t="s">
        <v>48</v>
      </c>
      <c r="B48" s="24">
        <f>SUM(B49:B55)</f>
        <v>1354843.92</v>
      </c>
      <c r="C48" s="24">
        <f t="shared" ref="C48:H48" si="10">SUM(C49:C55)</f>
        <v>2036164.24</v>
      </c>
      <c r="D48" s="24">
        <f t="shared" si="10"/>
        <v>2373177.4700000002</v>
      </c>
      <c r="E48" s="24">
        <f t="shared" si="10"/>
        <v>1346565.6</v>
      </c>
      <c r="F48" s="24">
        <f t="shared" si="10"/>
        <v>1917114.1</v>
      </c>
      <c r="G48" s="24">
        <f t="shared" si="10"/>
        <v>2500602.65</v>
      </c>
      <c r="H48" s="24">
        <f t="shared" si="10"/>
        <v>1335521.8999999999</v>
      </c>
      <c r="I48" s="24">
        <f>SUM(I49:I55)</f>
        <v>522987.58</v>
      </c>
      <c r="J48" s="24">
        <f>SUM(J49:J55)</f>
        <v>733313.31</v>
      </c>
      <c r="K48" s="24">
        <f t="shared" ref="K48:K56" si="11">SUM(B48:J48)</f>
        <v>14120290.770000001</v>
      </c>
    </row>
    <row r="49" spans="1:11" ht="17.25" customHeight="1">
      <c r="A49" s="36" t="s">
        <v>49</v>
      </c>
      <c r="B49" s="24">
        <f t="shared" ref="B49:H49" si="12">ROUND(B30*B7,2)</f>
        <v>1354843.92</v>
      </c>
      <c r="C49" s="24">
        <f t="shared" si="12"/>
        <v>2031648.53</v>
      </c>
      <c r="D49" s="24">
        <f t="shared" si="12"/>
        <v>2373177.4700000002</v>
      </c>
      <c r="E49" s="24">
        <f t="shared" si="12"/>
        <v>1346565.6</v>
      </c>
      <c r="F49" s="24">
        <f t="shared" si="12"/>
        <v>1917114.1</v>
      </c>
      <c r="G49" s="24">
        <f t="shared" si="12"/>
        <v>2500602.65</v>
      </c>
      <c r="H49" s="24">
        <f t="shared" si="12"/>
        <v>1322485.75</v>
      </c>
      <c r="I49" s="24">
        <f>ROUND(I30*I7,2)</f>
        <v>522987.58</v>
      </c>
      <c r="J49" s="24">
        <f>ROUND(J30*J7,2)</f>
        <v>733313.31</v>
      </c>
      <c r="K49" s="24">
        <f t="shared" si="11"/>
        <v>14102738.91</v>
      </c>
    </row>
    <row r="50" spans="1:11" ht="17.25" customHeight="1">
      <c r="A50" s="36" t="s">
        <v>50</v>
      </c>
      <c r="B50" s="20">
        <v>0</v>
      </c>
      <c r="C50" s="24">
        <f>ROUND(C31*C7,2)</f>
        <v>4515.71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4515.71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13036.15</v>
      </c>
      <c r="I53" s="33">
        <f>+I35</f>
        <v>0</v>
      </c>
      <c r="J53" s="33">
        <f>+J35</f>
        <v>0</v>
      </c>
      <c r="K53" s="24">
        <f t="shared" si="11"/>
        <v>13036.15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20262.91</v>
      </c>
      <c r="E56" s="38">
        <v>18886.52</v>
      </c>
      <c r="F56" s="38">
        <v>18793.87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144939.25000000003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-321315.34999999998</v>
      </c>
      <c r="C60" s="37">
        <f t="shared" si="13"/>
        <v>-292987.76</v>
      </c>
      <c r="D60" s="37">
        <f t="shared" si="13"/>
        <v>-296553.28000000003</v>
      </c>
      <c r="E60" s="37">
        <f t="shared" si="13"/>
        <v>-370764.76</v>
      </c>
      <c r="F60" s="37">
        <f t="shared" si="13"/>
        <v>-431534.24</v>
      </c>
      <c r="G60" s="37">
        <f t="shared" si="13"/>
        <v>-379683.87</v>
      </c>
      <c r="H60" s="37">
        <f t="shared" si="13"/>
        <v>-281386.92</v>
      </c>
      <c r="I60" s="37">
        <f t="shared" si="13"/>
        <v>-93005.57</v>
      </c>
      <c r="J60" s="37">
        <f t="shared" si="13"/>
        <v>-97198.42</v>
      </c>
      <c r="K60" s="37">
        <f>SUM(B60:J60)</f>
        <v>-2564430.1699999995</v>
      </c>
    </row>
    <row r="61" spans="1:11" ht="18.75" customHeight="1">
      <c r="A61" s="16" t="s">
        <v>83</v>
      </c>
      <c r="B61" s="37">
        <f t="shared" ref="B61:J61" si="14">B62+B63+B64+B65+B66+B67</f>
        <v>-242756.36</v>
      </c>
      <c r="C61" s="37">
        <f t="shared" si="14"/>
        <v>-255275.06</v>
      </c>
      <c r="D61" s="37">
        <f t="shared" si="14"/>
        <v>-243708.64</v>
      </c>
      <c r="E61" s="37">
        <f t="shared" si="14"/>
        <v>-255931.03</v>
      </c>
      <c r="F61" s="37">
        <f t="shared" si="14"/>
        <v>-283682.08</v>
      </c>
      <c r="G61" s="37">
        <f t="shared" si="14"/>
        <v>-302776.41000000003</v>
      </c>
      <c r="H61" s="37">
        <f t="shared" si="14"/>
        <v>-203262</v>
      </c>
      <c r="I61" s="37">
        <f t="shared" si="14"/>
        <v>-39663</v>
      </c>
      <c r="J61" s="37">
        <f t="shared" si="14"/>
        <v>-72270</v>
      </c>
      <c r="K61" s="37">
        <f t="shared" ref="K61:K92" si="15">SUM(B61:J61)</f>
        <v>-1899324.58</v>
      </c>
    </row>
    <row r="62" spans="1:11" ht="18.75" customHeight="1">
      <c r="A62" s="12" t="s">
        <v>84</v>
      </c>
      <c r="B62" s="37">
        <f>-ROUND(B9*$D$3,2)</f>
        <v>-181845</v>
      </c>
      <c r="C62" s="37">
        <f t="shared" ref="C62:J62" si="16">-ROUND(C9*$D$3,2)</f>
        <v>-246231</v>
      </c>
      <c r="D62" s="37">
        <f t="shared" si="16"/>
        <v>-224427</v>
      </c>
      <c r="E62" s="37">
        <f t="shared" si="16"/>
        <v>-156915</v>
      </c>
      <c r="F62" s="37">
        <f t="shared" si="16"/>
        <v>-198405</v>
      </c>
      <c r="G62" s="37">
        <f t="shared" si="16"/>
        <v>-221535</v>
      </c>
      <c r="H62" s="37">
        <f t="shared" si="16"/>
        <v>-203262</v>
      </c>
      <c r="I62" s="37">
        <f t="shared" si="16"/>
        <v>-39663</v>
      </c>
      <c r="J62" s="37">
        <f t="shared" si="16"/>
        <v>-72270</v>
      </c>
      <c r="K62" s="37">
        <f t="shared" si="15"/>
        <v>-1544553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ht="18.75" customHeight="1">
      <c r="A66" s="12" t="s">
        <v>61</v>
      </c>
      <c r="B66" s="49">
        <v>-60911.360000000001</v>
      </c>
      <c r="C66" s="49">
        <v>-9044.06</v>
      </c>
      <c r="D66" s="49">
        <v>-19281.64</v>
      </c>
      <c r="E66" s="49">
        <v>-99016.03</v>
      </c>
      <c r="F66" s="49">
        <v>-85277.08</v>
      </c>
      <c r="G66" s="49">
        <v>-81241.41</v>
      </c>
      <c r="H66" s="20">
        <v>0</v>
      </c>
      <c r="I66" s="20">
        <v>0</v>
      </c>
      <c r="J66" s="20">
        <v>0</v>
      </c>
      <c r="K66" s="37">
        <f t="shared" si="15"/>
        <v>-354771.57999999996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-60912.35</v>
      </c>
      <c r="C68" s="37">
        <f t="shared" si="17"/>
        <v>-22062.09</v>
      </c>
      <c r="D68" s="37">
        <f t="shared" si="17"/>
        <v>-21536.14</v>
      </c>
      <c r="E68" s="37">
        <f t="shared" si="17"/>
        <v>-108841.12</v>
      </c>
      <c r="F68" s="37">
        <f t="shared" si="17"/>
        <v>-94345.65</v>
      </c>
      <c r="G68" s="37">
        <f t="shared" si="17"/>
        <v>-53321.979999999996</v>
      </c>
      <c r="H68" s="37">
        <f t="shared" si="17"/>
        <v>-58725.32</v>
      </c>
      <c r="I68" s="37">
        <f t="shared" si="17"/>
        <v>-53342.57</v>
      </c>
      <c r="J68" s="37">
        <f t="shared" si="17"/>
        <v>-24928.42</v>
      </c>
      <c r="K68" s="37">
        <f t="shared" si="15"/>
        <v>-498015.63999999996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-14814.51</v>
      </c>
      <c r="C73" s="37">
        <v>-21505.91</v>
      </c>
      <c r="D73" s="37">
        <v>-20330.39</v>
      </c>
      <c r="E73" s="37">
        <v>-14256.9</v>
      </c>
      <c r="F73" s="37">
        <v>-19591.93</v>
      </c>
      <c r="G73" s="37">
        <v>-29855.09</v>
      </c>
      <c r="H73" s="37">
        <v>-14618.6</v>
      </c>
      <c r="I73" s="37">
        <v>-5139.1099999999997</v>
      </c>
      <c r="J73" s="37">
        <v>-10594.71</v>
      </c>
      <c r="K73" s="50">
        <f t="shared" si="15"/>
        <v>-150707.14999999997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50">
        <v>-46097.84</v>
      </c>
      <c r="C75" s="50">
        <v>-360</v>
      </c>
      <c r="D75" s="20">
        <v>0</v>
      </c>
      <c r="E75" s="50">
        <v>-81767.67</v>
      </c>
      <c r="F75" s="50">
        <v>-74332.289999999994</v>
      </c>
      <c r="G75" s="50">
        <v>-23443.279999999999</v>
      </c>
      <c r="H75" s="50">
        <v>-44106.720000000001</v>
      </c>
      <c r="I75" s="50">
        <v>-9632.2199999999993</v>
      </c>
      <c r="J75" s="20">
        <v>0</v>
      </c>
      <c r="K75" s="50">
        <f t="shared" si="15"/>
        <v>-279740.01999999996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5"/>
        <v>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96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97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98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99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59">
        <f t="shared" si="15"/>
        <v>0</v>
      </c>
      <c r="L90" s="61"/>
    </row>
    <row r="91" spans="1:12" ht="18.75" customHeight="1">
      <c r="A91" s="12" t="s">
        <v>100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0">
        <v>0</v>
      </c>
      <c r="L91" s="60"/>
    </row>
    <row r="92" spans="1:12" ht="18.75" customHeight="1">
      <c r="A92" s="12" t="s">
        <v>118</v>
      </c>
      <c r="B92" s="20">
        <v>0</v>
      </c>
      <c r="C92" s="20">
        <v>0</v>
      </c>
      <c r="D92" s="20">
        <v>0</v>
      </c>
      <c r="E92" s="50">
        <v>-11333.25</v>
      </c>
      <c r="F92" s="20">
        <v>0</v>
      </c>
      <c r="G92" s="20">
        <v>0</v>
      </c>
      <c r="H92" s="20">
        <v>0</v>
      </c>
      <c r="I92" s="50">
        <v>-6589.64</v>
      </c>
      <c r="J92" s="50">
        <v>-13333.71</v>
      </c>
      <c r="K92" s="50">
        <f t="shared" si="15"/>
        <v>-31256.6</v>
      </c>
      <c r="L92" s="60"/>
    </row>
    <row r="93" spans="1:12" ht="18.75" customHeight="1">
      <c r="A93" s="16" t="s">
        <v>119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0">
        <v>0</v>
      </c>
      <c r="L93" s="60"/>
    </row>
    <row r="94" spans="1:12" ht="18.75" customHeight="1">
      <c r="A94" s="16" t="s">
        <v>126</v>
      </c>
      <c r="B94" s="50">
        <v>-17646.64</v>
      </c>
      <c r="C94" s="50">
        <v>-15650.61</v>
      </c>
      <c r="D94" s="50">
        <v>-31308.5</v>
      </c>
      <c r="E94" s="50">
        <v>-5992.61</v>
      </c>
      <c r="F94" s="50">
        <v>-53506.51</v>
      </c>
      <c r="G94" s="50">
        <v>-23585.48</v>
      </c>
      <c r="H94" s="50">
        <v>-19399.599999999999</v>
      </c>
      <c r="I94" s="20">
        <v>0</v>
      </c>
      <c r="J94" s="20">
        <v>0</v>
      </c>
      <c r="K94" s="50">
        <f t="shared" ref="K94:K100" si="18">SUM(B94:J94)</f>
        <v>-167089.95000000001</v>
      </c>
      <c r="L94" s="61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1051175.21</v>
      </c>
      <c r="C96" s="25">
        <f t="shared" si="19"/>
        <v>1763184.3699999999</v>
      </c>
      <c r="D96" s="25">
        <f t="shared" si="19"/>
        <v>2107956.2999999998</v>
      </c>
      <c r="E96" s="25">
        <f t="shared" si="19"/>
        <v>994687.3600000001</v>
      </c>
      <c r="F96" s="25">
        <f t="shared" si="19"/>
        <v>1539086.37</v>
      </c>
      <c r="G96" s="25">
        <f t="shared" si="19"/>
        <v>2145859.7399999998</v>
      </c>
      <c r="H96" s="25">
        <f t="shared" si="19"/>
        <v>1073534.5799999998</v>
      </c>
      <c r="I96" s="25">
        <f>+I97+I98</f>
        <v>429982.01</v>
      </c>
      <c r="J96" s="25">
        <f>+J97+J98</f>
        <v>647701.80000000005</v>
      </c>
      <c r="K96" s="50">
        <f t="shared" si="18"/>
        <v>11753167.74</v>
      </c>
      <c r="L96" s="57"/>
    </row>
    <row r="97" spans="1:12" ht="18.75" customHeight="1">
      <c r="A97" s="16" t="s">
        <v>91</v>
      </c>
      <c r="B97" s="25">
        <f t="shared" ref="B97:J97" si="20">+B48+B61+B68+B93</f>
        <v>1051175.21</v>
      </c>
      <c r="C97" s="25">
        <f t="shared" si="20"/>
        <v>1758827.0899999999</v>
      </c>
      <c r="D97" s="25">
        <f>+D48+D61+D68+D93-D70</f>
        <v>2107956.2999999998</v>
      </c>
      <c r="E97" s="25">
        <f t="shared" si="20"/>
        <v>981793.45000000007</v>
      </c>
      <c r="F97" s="25">
        <f t="shared" si="20"/>
        <v>1539086.37</v>
      </c>
      <c r="G97" s="25">
        <f t="shared" si="20"/>
        <v>2144504.2599999998</v>
      </c>
      <c r="H97" s="25">
        <f t="shared" si="20"/>
        <v>1073534.5799999998</v>
      </c>
      <c r="I97" s="25">
        <f t="shared" si="20"/>
        <v>429982.01</v>
      </c>
      <c r="J97" s="25">
        <f t="shared" si="20"/>
        <v>636114.89</v>
      </c>
      <c r="K97" s="50">
        <f t="shared" si="18"/>
        <v>11722974.16</v>
      </c>
      <c r="L97" s="57"/>
    </row>
    <row r="98" spans="1:12" ht="18" customHeight="1">
      <c r="A98" s="16" t="s">
        <v>95</v>
      </c>
      <c r="B98" s="20">
        <v>0</v>
      </c>
      <c r="C98" s="25">
        <f t="shared" ref="B98:J98" si="21">IF(+C56+C94+C99&lt;0,0,(C56+C94+C99))</f>
        <v>4357.2799999999988</v>
      </c>
      <c r="D98" s="25">
        <f t="shared" si="21"/>
        <v>0</v>
      </c>
      <c r="E98" s="25">
        <f t="shared" si="21"/>
        <v>12893.91</v>
      </c>
      <c r="F98" s="25">
        <f t="shared" si="21"/>
        <v>0</v>
      </c>
      <c r="G98" s="25">
        <f t="shared" si="21"/>
        <v>1355.4799999999996</v>
      </c>
      <c r="H98" s="20">
        <v>0</v>
      </c>
      <c r="I98" s="20">
        <f t="shared" si="21"/>
        <v>0</v>
      </c>
      <c r="J98" s="25">
        <f t="shared" si="21"/>
        <v>11586.91</v>
      </c>
      <c r="K98" s="50">
        <f t="shared" si="18"/>
        <v>30193.579999999998</v>
      </c>
    </row>
    <row r="99" spans="1:12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18"/>
        <v>0</v>
      </c>
    </row>
    <row r="100" spans="1:12" ht="18.75" customHeight="1">
      <c r="A100" s="16" t="s">
        <v>94</v>
      </c>
      <c r="B100" s="37">
        <f>IF(+B94+B56&gt;0,0,(B94+B56))</f>
        <v>-2636.3099999999995</v>
      </c>
      <c r="C100" s="37">
        <f>IF(+C94+C56&gt;0,0,(C94+C56))</f>
        <v>0</v>
      </c>
      <c r="D100" s="37">
        <f>IF(+D94+D56+D70&gt;0,0,(D94+D56+D70))</f>
        <v>-11069.2</v>
      </c>
      <c r="E100" s="37">
        <f>IF(+E94+E56&gt;0,0,(E94+E56))</f>
        <v>0</v>
      </c>
      <c r="F100" s="37">
        <f>IF(+F94+F56&gt;0,0,(F94+F56))</f>
        <v>-34712.639999999999</v>
      </c>
      <c r="G100" s="37">
        <f>IF(+G94+G56&gt;0,0,(G94+G56))</f>
        <v>0</v>
      </c>
      <c r="H100" s="37">
        <f>IF(+H94+H56&gt;0,0,(H94+H56))</f>
        <v>-3949.739999999998</v>
      </c>
      <c r="I100" s="20">
        <v>0</v>
      </c>
      <c r="J100" s="20">
        <v>0</v>
      </c>
      <c r="K100" s="50">
        <f t="shared" si="18"/>
        <v>-52367.89</v>
      </c>
    </row>
    <row r="101" spans="1:12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2" ht="18.75" customHeight="1">
      <c r="A102" s="39"/>
      <c r="B102" s="39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2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2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11753167.73</v>
      </c>
    </row>
    <row r="105" spans="1:12" ht="18.75" customHeight="1">
      <c r="A105" s="27" t="s">
        <v>79</v>
      </c>
      <c r="B105" s="28">
        <v>131291.78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131291.78</v>
      </c>
      <c r="L105" s="62"/>
    </row>
    <row r="106" spans="1:12" ht="18.75" customHeight="1">
      <c r="A106" s="27" t="s">
        <v>80</v>
      </c>
      <c r="B106" s="28">
        <v>919883.43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919883.43</v>
      </c>
    </row>
    <row r="107" spans="1:12" ht="18.75" customHeight="1">
      <c r="A107" s="27" t="s">
        <v>81</v>
      </c>
      <c r="B107" s="42">
        <v>0</v>
      </c>
      <c r="C107" s="28">
        <f>+C96</f>
        <v>1763184.3699999999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1763184.3699999999</v>
      </c>
    </row>
    <row r="108" spans="1:12" ht="18.75" customHeight="1">
      <c r="A108" s="27" t="s">
        <v>82</v>
      </c>
      <c r="B108" s="42">
        <v>0</v>
      </c>
      <c r="C108" s="42">
        <v>0</v>
      </c>
      <c r="D108" s="28">
        <f>+D96</f>
        <v>2107956.2999999998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2107956.2999999998</v>
      </c>
    </row>
    <row r="109" spans="1:12" ht="18.75" customHeight="1">
      <c r="A109" s="27" t="s">
        <v>101</v>
      </c>
      <c r="B109" s="42">
        <v>0</v>
      </c>
      <c r="C109" s="42">
        <v>0</v>
      </c>
      <c r="D109" s="42">
        <v>0</v>
      </c>
      <c r="E109" s="28">
        <f>+E96</f>
        <v>994687.3600000001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994687.3600000001</v>
      </c>
    </row>
    <row r="110" spans="1:12" ht="18.75" customHeight="1">
      <c r="A110" s="27" t="s">
        <v>102</v>
      </c>
      <c r="B110" s="42">
        <v>0</v>
      </c>
      <c r="C110" s="42">
        <v>0</v>
      </c>
      <c r="D110" s="42">
        <v>0</v>
      </c>
      <c r="E110" s="42">
        <v>0</v>
      </c>
      <c r="F110" s="28">
        <v>188999.81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188999.81</v>
      </c>
    </row>
    <row r="111" spans="1:12" ht="18.75" customHeight="1">
      <c r="A111" s="27" t="s">
        <v>103</v>
      </c>
      <c r="B111" s="42">
        <v>0</v>
      </c>
      <c r="C111" s="42">
        <v>0</v>
      </c>
      <c r="D111" s="42">
        <v>0</v>
      </c>
      <c r="E111" s="42">
        <v>0</v>
      </c>
      <c r="F111" s="28">
        <v>254257.07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254257.07</v>
      </c>
    </row>
    <row r="112" spans="1:12" ht="18.75" customHeight="1">
      <c r="A112" s="27" t="s">
        <v>104</v>
      </c>
      <c r="B112" s="42">
        <v>0</v>
      </c>
      <c r="C112" s="42">
        <v>0</v>
      </c>
      <c r="D112" s="42">
        <v>0</v>
      </c>
      <c r="E112" s="42">
        <v>0</v>
      </c>
      <c r="F112" s="28">
        <v>382155.14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382155.14</v>
      </c>
    </row>
    <row r="113" spans="1:11" ht="18.75" customHeight="1">
      <c r="A113" s="27" t="s">
        <v>105</v>
      </c>
      <c r="B113" s="42">
        <v>0</v>
      </c>
      <c r="C113" s="42">
        <v>0</v>
      </c>
      <c r="D113" s="42">
        <v>0</v>
      </c>
      <c r="E113" s="42">
        <v>0</v>
      </c>
      <c r="F113" s="28">
        <v>713674.34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713674.34</v>
      </c>
    </row>
    <row r="114" spans="1:11" ht="18.75" customHeight="1">
      <c r="A114" s="27" t="s">
        <v>106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638871.48</v>
      </c>
      <c r="H114" s="42">
        <v>0</v>
      </c>
      <c r="I114" s="42">
        <v>0</v>
      </c>
      <c r="J114" s="42">
        <v>0</v>
      </c>
      <c r="K114" s="43">
        <f t="shared" si="22"/>
        <v>638871.48</v>
      </c>
    </row>
    <row r="115" spans="1:11" ht="18.75" customHeight="1">
      <c r="A115" s="27" t="s">
        <v>107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43991.35</v>
      </c>
      <c r="H115" s="42">
        <v>0</v>
      </c>
      <c r="I115" s="42">
        <v>0</v>
      </c>
      <c r="J115" s="42">
        <v>0</v>
      </c>
      <c r="K115" s="43">
        <f t="shared" si="22"/>
        <v>43991.35</v>
      </c>
    </row>
    <row r="116" spans="1:11" ht="18.75" customHeight="1">
      <c r="A116" s="27" t="s">
        <v>108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328756.12</v>
      </c>
      <c r="H116" s="42">
        <v>0</v>
      </c>
      <c r="I116" s="42">
        <v>0</v>
      </c>
      <c r="J116" s="42">
        <v>0</v>
      </c>
      <c r="K116" s="43">
        <f t="shared" si="22"/>
        <v>328756.12</v>
      </c>
    </row>
    <row r="117" spans="1:11" ht="18.75" customHeight="1">
      <c r="A117" s="27" t="s">
        <v>109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273856.21000000002</v>
      </c>
      <c r="H117" s="42">
        <v>0</v>
      </c>
      <c r="I117" s="42">
        <v>0</v>
      </c>
      <c r="J117" s="42">
        <v>0</v>
      </c>
      <c r="K117" s="43">
        <f t="shared" si="22"/>
        <v>273856.21000000002</v>
      </c>
    </row>
    <row r="118" spans="1:11" ht="18.75" customHeight="1">
      <c r="A118" s="27" t="s">
        <v>110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860384.58</v>
      </c>
      <c r="H118" s="42">
        <v>0</v>
      </c>
      <c r="I118" s="42">
        <v>0</v>
      </c>
      <c r="J118" s="42">
        <v>0</v>
      </c>
      <c r="K118" s="43">
        <f t="shared" si="22"/>
        <v>860384.58</v>
      </c>
    </row>
    <row r="119" spans="1:11" ht="18.75" customHeight="1">
      <c r="A119" s="27" t="s">
        <v>111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385506.27</v>
      </c>
      <c r="I119" s="42">
        <v>0</v>
      </c>
      <c r="J119" s="42">
        <v>0</v>
      </c>
      <c r="K119" s="43">
        <f t="shared" si="22"/>
        <v>385506.27</v>
      </c>
    </row>
    <row r="120" spans="1:11" ht="18.75" customHeight="1">
      <c r="A120" s="27" t="s">
        <v>112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688028.31</v>
      </c>
      <c r="I120" s="42">
        <v>0</v>
      </c>
      <c r="J120" s="42">
        <v>0</v>
      </c>
      <c r="K120" s="43">
        <f t="shared" si="22"/>
        <v>688028.31</v>
      </c>
    </row>
    <row r="121" spans="1:11" ht="18.75" customHeight="1">
      <c r="A121" s="27" t="s">
        <v>113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429982.01</v>
      </c>
      <c r="J121" s="42">
        <v>0</v>
      </c>
      <c r="K121" s="43">
        <f t="shared" si="22"/>
        <v>429982.01</v>
      </c>
    </row>
    <row r="122" spans="1:11" ht="18.75" customHeight="1">
      <c r="A122" s="29" t="s">
        <v>114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647701.80000000005</v>
      </c>
      <c r="K122" s="46">
        <f t="shared" si="22"/>
        <v>647701.80000000005</v>
      </c>
    </row>
    <row r="123" spans="1:11" ht="18.75" customHeight="1">
      <c r="A123" s="41" t="s">
        <v>127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41" t="s">
        <v>128</v>
      </c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2014-02-13T19:02:45Z</dcterms:modified>
</cp:coreProperties>
</file>