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1" i="8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B20"/>
  <c r="C20"/>
  <c r="D20"/>
  <c r="E20"/>
  <c r="F20"/>
  <c r="K20" s="1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C60" s="1"/>
  <c r="D62"/>
  <c r="D61" s="1"/>
  <c r="D60" s="1"/>
  <c r="E62"/>
  <c r="E61" s="1"/>
  <c r="F62"/>
  <c r="F61" s="1"/>
  <c r="G62"/>
  <c r="G61" s="1"/>
  <c r="G60" s="1"/>
  <c r="H62"/>
  <c r="H61" s="1"/>
  <c r="I62"/>
  <c r="I61" s="1"/>
  <c r="J62"/>
  <c r="K62" s="1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I60" l="1"/>
  <c r="H60"/>
  <c r="F60"/>
  <c r="E60"/>
  <c r="K68"/>
  <c r="B60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K16"/>
  <c r="J61"/>
  <c r="J60" s="1"/>
  <c r="K19"/>
  <c r="C97" l="1"/>
  <c r="C96" s="1"/>
  <c r="C107" s="1"/>
  <c r="K107" s="1"/>
  <c r="K104" s="1"/>
  <c r="C47"/>
  <c r="K8"/>
  <c r="K7" s="1"/>
  <c r="K61"/>
  <c r="J47"/>
  <c r="J97"/>
  <c r="J96" s="1"/>
  <c r="J123" s="1"/>
  <c r="B48"/>
  <c r="K49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<sst xmlns="http://schemas.openxmlformats.org/spreadsheetml/2006/main" count="127" uniqueCount="127">
  <si>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</si>
  <si>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</si>
  <si>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</si>
  <si>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</si>
  <si>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</si>
  <si>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</si>
  <si>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</si>
  <si>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</si>
  <si>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</si>
  <si>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</si>
  <si>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</si>
  <si>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</si>
  <si>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</si>
  <si>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</si>
  <si>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</si>
  <si>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</si>
  <si>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</si>
  <si>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</si>
  <si>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</si>
  <si>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</si>
  <si>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</si>
  <si>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</si>
  <si>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</si>
  <si>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</si>
  <si>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</si>
  <si>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</si>
  <si>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</si>
  <si>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</si>
  <si>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</si>
  <si>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</si>
  <si>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</si>
  <si>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</si>
  <si>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</si>
  <si>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</si>
  <si>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</si>
  <si>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</si>
  <si>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</si>
  <si>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</si>
  <si>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</si>
  <si>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</si>
  <si>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</si>
  <si>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</si>
  <si>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</si>
  <si>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</si>
  <si>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</si>
  <si>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</si>
  <si>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</si>
  <si>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</si>
  <si>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</si>
  <si>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</si>
  <si>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</si>
  <si>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</si>
  <si>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</si>
  <si>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</si>
  <si>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</si>
  <si>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</si>
  <si>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</si>
  <si>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</si>
  <si>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</si>
  <si>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</si>
  <si>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</si>
  <si>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</si>
  <si>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</si>
  <si>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</si>
  <si>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</si>
  <si>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</si>
  <si>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</si>
  <si>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</si>
  <si>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</si>
  <si>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</si>
  <si>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</si>
  <si>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</si>
  <si>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</si>
  <si>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</si>
  <si>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</si>
  <si>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</si>
  <si>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</si>
  <si>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</si>
  <si>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</si>
  <si>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</si>
  <si>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</si>
  <si>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</si>
  <si>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</si>
  <si>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</si>
  <si>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</si>
  <si>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</si>
  <si>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</si>
  <si>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</si>
  <si>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</si>
  <si>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</si>
  <si>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</si>
  <si>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</si>
  <si>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</si>
  <si>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</si>
  <si>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</si>
  <si>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</si>
  <si>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</si>
  <si>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</si>
  <si>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</si>
  <si>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</si>
  <si>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</si>
  <si>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</si>
  <si>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</si>
  <si>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</si>
  <si>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</si>
  <si>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</si>
  <si>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</si>
  <si>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</si>
  <si>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</si>
  <si>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</si>
  <si>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</si>
  <si>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</si>
  <si>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</si>
  <si>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</si>
  <si>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</si>
  <si>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</si>
  <si>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</si>
  <si>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</si>
  <si>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</si>
  <si>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</si>
  <si>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</si>
  <si>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</si>
  <si>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</si>
  <si>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</si>
  <si>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</si>
  <si>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</si>
  <si>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06/02/14 - VENCIMENTO 13/02/14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</si>
</sst>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597587</v>
      </c>
      <c r="C7" s="9">
        <f t="shared" si="0"/>
        <v>785852</v>
      </c>
      <c r="D7" s="9">
        <f t="shared" si="0"/>
        <v>801975</v>
      </c>
      <c r="E7" s="9">
        <f t="shared" si="0"/>
        <v>552613</v>
      </c>
      <c r="F7" s="9">
        <f t="shared" si="0"/>
        <v>797410</v>
      </c>
      <c r="G7" s="9">
        <f t="shared" si="0"/>
        <v>1203890</v>
      </c>
      <c r="H7" s="9">
        <f t="shared" si="0"/>
        <v>567537</v>
      </c>
      <c r="I7" s="9">
        <f t="shared" si="0"/>
        <v>126890</v>
      </c>
      <c r="J7" s="9">
        <f t="shared" si="0"/>
        <v>286395</v>
      </c>
      <c r="K7" s="9">
        <f t="shared" si="0"/>
        <v>5720149</v>
      </c>
      <c r="L7" s="55"/>
    </row>
    <row r="8" spans="1:13" ht="17.25" customHeight="1">
      <c r="A8" s="10" t="s">
        <v>125</v>
      </c>
      <c r="B8" s="11">
        <f>B9+B12+B16</f>
        <v>354259</v>
      </c>
      <c r="C8" s="11">
        <f t="shared" ref="C8:J8" si="1">C9+C12+C16</f>
        <v>475634</v>
      </c>
      <c r="D8" s="11">
        <f t="shared" si="1"/>
        <v>454706</v>
      </c>
      <c r="E8" s="11">
        <f t="shared" si="1"/>
        <v>327756</v>
      </c>
      <c r="F8" s="11">
        <f t="shared" si="1"/>
        <v>445520</v>
      </c>
      <c r="G8" s="11">
        <f t="shared" si="1"/>
        <v>652476</v>
      </c>
      <c r="H8" s="11">
        <f t="shared" si="1"/>
        <v>350933</v>
      </c>
      <c r="I8" s="11">
        <f t="shared" si="1"/>
        <v>68814</v>
      </c>
      <c r="J8" s="11">
        <f t="shared" si="1"/>
        <v>158890</v>
      </c>
      <c r="K8" s="11">
        <f>SUM(B8:J8)</f>
        <v>3288988</v>
      </c>
    </row>
    <row r="9" spans="1:13" ht="17.25" customHeight="1">
      <c r="A9" s="15" t="s">
        <v>17</v>
      </c>
      <c r="B9" s="13">
        <f>+B10+B11</f>
        <v>57190</v>
      </c>
      <c r="C9" s="13">
        <f t="shared" ref="C9:J9" si="2">+C10+C11</f>
        <v>77511</v>
      </c>
      <c r="D9" s="13">
        <f t="shared" si="2"/>
        <v>68442</v>
      </c>
      <c r="E9" s="13">
        <f t="shared" si="2"/>
        <v>50578</v>
      </c>
      <c r="F9" s="13">
        <f t="shared" si="2"/>
        <v>62598</v>
      </c>
      <c r="G9" s="13">
        <f t="shared" si="2"/>
        <v>70160</v>
      </c>
      <c r="H9" s="13">
        <f t="shared" si="2"/>
        <v>66651</v>
      </c>
      <c r="I9" s="13">
        <f t="shared" si="2"/>
        <v>12722</v>
      </c>
      <c r="J9" s="13">
        <f t="shared" si="2"/>
        <v>21505</v>
      </c>
      <c r="K9" s="11">
        <f>SUM(B9:J9)</f>
        <v>487357</v>
      </c>
    </row>
    <row r="10" spans="1:13" ht="17.25" customHeight="1">
      <c r="A10" s="31" t="s">
        <v>18</v>
      </c>
      <c r="B10" s="13">
        <v>57190</v>
      </c>
      <c r="C10" s="13">
        <v>77511</v>
      </c>
      <c r="D10" s="13">
        <v>68442</v>
      </c>
      <c r="E10" s="13">
        <v>50578</v>
      </c>
      <c r="F10" s="13">
        <v>62598</v>
      </c>
      <c r="G10" s="13">
        <v>70160</v>
      </c>
      <c r="H10" s="13">
        <v>66651</v>
      </c>
      <c r="I10" s="13">
        <v>12722</v>
      </c>
      <c r="J10" s="13">
        <v>21505</v>
      </c>
      <c r="K10" s="11">
        <f>SUM(B10:J10)</f>
        <v>487357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294854</v>
      </c>
      <c r="C12" s="17">
        <f t="shared" si="3"/>
        <v>395007</v>
      </c>
      <c r="D12" s="17">
        <f t="shared" si="3"/>
        <v>383428</v>
      </c>
      <c r="E12" s="17">
        <f t="shared" si="3"/>
        <v>275032</v>
      </c>
      <c r="F12" s="17">
        <f t="shared" si="3"/>
        <v>379965</v>
      </c>
      <c r="G12" s="17">
        <f t="shared" si="3"/>
        <v>577698</v>
      </c>
      <c r="H12" s="17">
        <f t="shared" si="3"/>
        <v>281903</v>
      </c>
      <c r="I12" s="17">
        <f t="shared" si="3"/>
        <v>55477</v>
      </c>
      <c r="J12" s="17">
        <f t="shared" si="3"/>
        <v>136462</v>
      </c>
      <c r="K12" s="11">
        <f t="shared" ref="K12:K27" si="4">SUM(B12:J12)</f>
        <v>2779826</v>
      </c>
    </row>
    <row r="13" spans="1:13" ht="17.25" customHeight="1">
      <c r="A13" s="14" t="s">
        <v>20</v>
      </c>
      <c r="B13" s="13">
        <v>146110</v>
      </c>
      <c r="C13" s="13">
        <v>210750</v>
      </c>
      <c r="D13" s="13">
        <v>209817</v>
      </c>
      <c r="E13" s="13">
        <v>146001</v>
      </c>
      <c r="F13" s="13">
        <v>200343</v>
      </c>
      <c r="G13" s="13">
        <v>290419</v>
      </c>
      <c r="H13" s="13">
        <v>140012</v>
      </c>
      <c r="I13" s="13">
        <v>32053</v>
      </c>
      <c r="J13" s="13">
        <v>74471</v>
      </c>
      <c r="K13" s="11">
        <f t="shared" si="4"/>
        <v>1449976</v>
      </c>
      <c r="L13" s="55"/>
      <c r="M13" s="56"/>
    </row>
    <row r="14" spans="1:13" ht="17.25" customHeight="1">
      <c r="A14" s="14" t="s">
        <v>21</v>
      </c>
      <c r="B14" s="13">
        <v>138226</v>
      </c>
      <c r="C14" s="13">
        <v>169091</v>
      </c>
      <c r="D14" s="13">
        <v>159914</v>
      </c>
      <c r="E14" s="13">
        <v>119762</v>
      </c>
      <c r="F14" s="13">
        <v>167310</v>
      </c>
      <c r="G14" s="13">
        <v>271873</v>
      </c>
      <c r="H14" s="13">
        <v>131040</v>
      </c>
      <c r="I14" s="13">
        <v>20924</v>
      </c>
      <c r="J14" s="13">
        <v>57071</v>
      </c>
      <c r="K14" s="11">
        <f t="shared" si="4"/>
        <v>1235211</v>
      </c>
      <c r="L14" s="55"/>
    </row>
    <row r="15" spans="1:13" ht="17.25" customHeight="1">
      <c r="A15" s="14" t="s">
        <v>22</v>
      </c>
      <c r="B15" s="13">
        <v>10518</v>
      </c>
      <c r="C15" s="13">
        <v>15166</v>
      </c>
      <c r="D15" s="13">
        <v>13697</v>
      </c>
      <c r="E15" s="13">
        <v>9269</v>
      </c>
      <c r="F15" s="13">
        <v>12312</v>
      </c>
      <c r="G15" s="13">
        <v>15406</v>
      </c>
      <c r="H15" s="13">
        <v>10851</v>
      </c>
      <c r="I15" s="13">
        <v>2500</v>
      </c>
      <c r="J15" s="13">
        <v>4920</v>
      </c>
      <c r="K15" s="11">
        <f t="shared" si="4"/>
        <v>94639</v>
      </c>
    </row>
    <row r="16" spans="1:13" ht="17.25" customHeight="1">
      <c r="A16" s="15" t="s">
        <v>121</v>
      </c>
      <c r="B16" s="13">
        <f>B17+B18+B19</f>
        <v>2215</v>
      </c>
      <c r="C16" s="13">
        <f t="shared" ref="C16:J16" si="5">C17+C18+C19</f>
        <v>3116</v>
      </c>
      <c r="D16" s="13">
        <f t="shared" si="5"/>
        <v>2836</v>
      </c>
      <c r="E16" s="13">
        <f t="shared" si="5"/>
        <v>2146</v>
      </c>
      <c r="F16" s="13">
        <f t="shared" si="5"/>
        <v>2957</v>
      </c>
      <c r="G16" s="13">
        <f t="shared" si="5"/>
        <v>4618</v>
      </c>
      <c r="H16" s="13">
        <f t="shared" si="5"/>
        <v>2379</v>
      </c>
      <c r="I16" s="13">
        <f t="shared" si="5"/>
        <v>615</v>
      </c>
      <c r="J16" s="13">
        <f t="shared" si="5"/>
        <v>923</v>
      </c>
      <c r="K16" s="11">
        <f t="shared" si="4"/>
        <v>21805</v>
      </c>
    </row>
    <row r="17" spans="1:12" ht="17.25" customHeight="1">
      <c r="A17" s="14" t="s">
        <v>122</v>
      </c>
      <c r="B17" s="13">
        <v>2181</v>
      </c>
      <c r="C17" s="13">
        <v>3040</v>
      </c>
      <c r="D17" s="13">
        <v>2761</v>
      </c>
      <c r="E17" s="13">
        <v>2082</v>
      </c>
      <c r="F17" s="13">
        <v>2870</v>
      </c>
      <c r="G17" s="13">
        <v>4513</v>
      </c>
      <c r="H17" s="13">
        <v>2335</v>
      </c>
      <c r="I17" s="13">
        <v>606</v>
      </c>
      <c r="J17" s="13">
        <v>909</v>
      </c>
      <c r="K17" s="11">
        <f t="shared" si="4"/>
        <v>21297</v>
      </c>
    </row>
    <row r="18" spans="1:12" ht="17.25" customHeight="1">
      <c r="A18" s="14" t="s">
        <v>123</v>
      </c>
      <c r="B18" s="13">
        <v>34</v>
      </c>
      <c r="C18" s="13">
        <v>76</v>
      </c>
      <c r="D18" s="13">
        <v>75</v>
      </c>
      <c r="E18" s="13">
        <v>64</v>
      </c>
      <c r="F18" s="13">
        <v>87</v>
      </c>
      <c r="G18" s="13">
        <v>105</v>
      </c>
      <c r="H18" s="13">
        <v>44</v>
      </c>
      <c r="I18" s="13">
        <v>9</v>
      </c>
      <c r="J18" s="13">
        <v>14</v>
      </c>
      <c r="K18" s="11">
        <f t="shared" si="4"/>
        <v>508</v>
      </c>
    </row>
    <row r="19" spans="1:12" ht="17.25" customHeight="1">
      <c r="A19" s="14" t="s">
        <v>124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201118</v>
      </c>
      <c r="C20" s="11">
        <f t="shared" ref="C20:J20" si="6">+C21+C22+C23</f>
        <v>243100</v>
      </c>
      <c r="D20" s="11">
        <f t="shared" si="6"/>
        <v>266655</v>
      </c>
      <c r="E20" s="11">
        <f t="shared" si="6"/>
        <v>175483</v>
      </c>
      <c r="F20" s="11">
        <f t="shared" si="6"/>
        <v>289935</v>
      </c>
      <c r="G20" s="11">
        <f t="shared" si="6"/>
        <v>485811</v>
      </c>
      <c r="H20" s="11">
        <f t="shared" si="6"/>
        <v>176643</v>
      </c>
      <c r="I20" s="11">
        <f t="shared" si="6"/>
        <v>43191</v>
      </c>
      <c r="J20" s="11">
        <f t="shared" si="6"/>
        <v>93214</v>
      </c>
      <c r="K20" s="11">
        <f t="shared" si="4"/>
        <v>1975150</v>
      </c>
    </row>
    <row r="21" spans="1:12" ht="17.25" customHeight="1">
      <c r="A21" s="12" t="s">
        <v>24</v>
      </c>
      <c r="B21" s="13">
        <v>112634</v>
      </c>
      <c r="C21" s="13">
        <v>149273</v>
      </c>
      <c r="D21" s="13">
        <v>164278</v>
      </c>
      <c r="E21" s="13">
        <v>105502</v>
      </c>
      <c r="F21" s="13">
        <v>171668</v>
      </c>
      <c r="G21" s="13">
        <v>271947</v>
      </c>
      <c r="H21" s="13">
        <v>105021</v>
      </c>
      <c r="I21" s="13">
        <v>27692</v>
      </c>
      <c r="J21" s="13">
        <v>56672</v>
      </c>
      <c r="K21" s="11">
        <f t="shared" si="4"/>
        <v>1164687</v>
      </c>
      <c r="L21" s="55"/>
    </row>
    <row r="22" spans="1:12" ht="17.25" customHeight="1">
      <c r="A22" s="12" t="s">
        <v>25</v>
      </c>
      <c r="B22" s="13">
        <v>82898</v>
      </c>
      <c r="C22" s="13">
        <v>86955</v>
      </c>
      <c r="D22" s="13">
        <v>95061</v>
      </c>
      <c r="E22" s="13">
        <v>65548</v>
      </c>
      <c r="F22" s="13">
        <v>111252</v>
      </c>
      <c r="G22" s="13">
        <v>203393</v>
      </c>
      <c r="H22" s="13">
        <v>66891</v>
      </c>
      <c r="I22" s="13">
        <v>14129</v>
      </c>
      <c r="J22" s="13">
        <v>33885</v>
      </c>
      <c r="K22" s="11">
        <f t="shared" si="4"/>
        <v>760012</v>
      </c>
      <c r="L22" s="55"/>
    </row>
    <row r="23" spans="1:12" ht="17.25" customHeight="1">
      <c r="A23" s="12" t="s">
        <v>26</v>
      </c>
      <c r="B23" s="13">
        <v>5586</v>
      </c>
      <c r="C23" s="13">
        <v>6872</v>
      </c>
      <c r="D23" s="13">
        <v>7316</v>
      </c>
      <c r="E23" s="13">
        <v>4433</v>
      </c>
      <c r="F23" s="13">
        <v>7015</v>
      </c>
      <c r="G23" s="13">
        <v>10471</v>
      </c>
      <c r="H23" s="13">
        <v>4731</v>
      </c>
      <c r="I23" s="13">
        <v>1370</v>
      </c>
      <c r="J23" s="13">
        <v>2657</v>
      </c>
      <c r="K23" s="11">
        <f t="shared" si="4"/>
        <v>50451</v>
      </c>
    </row>
    <row r="24" spans="1:12" ht="17.25" customHeight="1">
      <c r="A24" s="16" t="s">
        <v>27</v>
      </c>
      <c r="B24" s="13">
        <v>42210</v>
      </c>
      <c r="C24" s="13">
        <v>67118</v>
      </c>
      <c r="D24" s="13">
        <v>80614</v>
      </c>
      <c r="E24" s="13">
        <v>49374</v>
      </c>
      <c r="F24" s="13">
        <v>61955</v>
      </c>
      <c r="G24" s="13">
        <v>65603</v>
      </c>
      <c r="H24" s="13">
        <v>33284</v>
      </c>
      <c r="I24" s="13">
        <v>14885</v>
      </c>
      <c r="J24" s="13">
        <v>34291</v>
      </c>
      <c r="K24" s="11">
        <f t="shared" si="4"/>
        <v>449334</v>
      </c>
    </row>
    <row r="25" spans="1:12" ht="17.25" customHeight="1">
      <c r="A25" s="12" t="s">
        <v>28</v>
      </c>
      <c r="B25" s="13">
        <v>27014</v>
      </c>
      <c r="C25" s="13">
        <v>42956</v>
      </c>
      <c r="D25" s="13">
        <v>51593</v>
      </c>
      <c r="E25" s="13">
        <v>31599</v>
      </c>
      <c r="F25" s="13">
        <v>39651</v>
      </c>
      <c r="G25" s="13">
        <v>41986</v>
      </c>
      <c r="H25" s="13">
        <v>21302</v>
      </c>
      <c r="I25" s="13">
        <v>9526</v>
      </c>
      <c r="J25" s="13">
        <v>21946</v>
      </c>
      <c r="K25" s="11">
        <f t="shared" si="4"/>
        <v>287573</v>
      </c>
      <c r="L25" s="55"/>
    </row>
    <row r="26" spans="1:12" ht="17.25" customHeight="1">
      <c r="A26" s="12" t="s">
        <v>29</v>
      </c>
      <c r="B26" s="13">
        <v>15196</v>
      </c>
      <c r="C26" s="13">
        <v>24162</v>
      </c>
      <c r="D26" s="13">
        <v>29021</v>
      </c>
      <c r="E26" s="13">
        <v>17775</v>
      </c>
      <c r="F26" s="13">
        <v>22304</v>
      </c>
      <c r="G26" s="13">
        <v>23617</v>
      </c>
      <c r="H26" s="13">
        <v>11982</v>
      </c>
      <c r="I26" s="13">
        <v>5359</v>
      </c>
      <c r="J26" s="13">
        <v>12345</v>
      </c>
      <c r="K26" s="11">
        <f t="shared" si="4"/>
        <v>161761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6677</v>
      </c>
      <c r="I27" s="11">
        <v>0</v>
      </c>
      <c r="J27" s="11">
        <v>0</v>
      </c>
      <c r="K27" s="11">
        <f t="shared" si="4"/>
        <v>6677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13086.02</v>
      </c>
      <c r="I35" s="20">
        <v>0</v>
      </c>
      <c r="J35" s="20">
        <v>0</v>
      </c>
      <c r="K35" s="24">
        <f>SUM(B35:J35)</f>
        <v>13086.02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1372070.6500000001</v>
      </c>
      <c r="C47" s="23">
        <f t="shared" ref="C47:H47" si="9">+C48+C56</f>
        <v>2055477.9699999997</v>
      </c>
      <c r="D47" s="23">
        <f t="shared" si="9"/>
        <v>2380154.5500000003</v>
      </c>
      <c r="E47" s="23">
        <f t="shared" si="9"/>
        <v>1389366.76</v>
      </c>
      <c r="F47" s="23">
        <f t="shared" si="9"/>
        <v>1938638.1900000002</v>
      </c>
      <c r="G47" s="23">
        <f t="shared" si="9"/>
        <v>2518317.54</v>
      </c>
      <c r="H47" s="23">
        <f t="shared" si="9"/>
        <v>1376322.7500000002</v>
      </c>
      <c r="I47" s="23">
        <f>+I48+I56</f>
        <v>534904.80000000005</v>
      </c>
      <c r="J47" s="23">
        <f>+J48+J56</f>
        <v>727431.21000000008</v>
      </c>
      <c r="K47" s="23">
        <f>SUM(B47:J47)</f>
        <v>14292684.420000002</v>
      </c>
    </row>
    <row r="48" spans="1:11" ht="17.25" customHeight="1">
      <c r="A48" s="16" t="s">
        <v>48</v>
      </c>
      <c r="B48" s="24">
        <f>SUM(B49:B55)</f>
        <v>1357060.32</v>
      </c>
      <c r="C48" s="24">
        <f t="shared" ref="C48:H48" si="10">SUM(C49:C55)</f>
        <v>2035470.0799999998</v>
      </c>
      <c r="D48" s="24">
        <f t="shared" si="10"/>
        <v>2359891.64</v>
      </c>
      <c r="E48" s="24">
        <f t="shared" si="10"/>
        <v>1370480.24</v>
      </c>
      <c r="F48" s="24">
        <f t="shared" si="10"/>
        <v>1919844.32</v>
      </c>
      <c r="G48" s="24">
        <f t="shared" si="10"/>
        <v>2493376.58</v>
      </c>
      <c r="H48" s="24">
        <f t="shared" si="10"/>
        <v>1360872.8900000001</v>
      </c>
      <c r="I48" s="24">
        <f>SUM(I49:I55)</f>
        <v>534904.80000000005</v>
      </c>
      <c r="J48" s="24">
        <f>SUM(J49:J55)</f>
        <v>715844.3</v>
      </c>
      <c r="K48" s="24">
        <f t="shared" ref="K48:K56" si="11">SUM(B48:J48)</f>
        <v>14147745.170000002</v>
      </c>
    </row>
    <row r="49" spans="1:11" ht="17.25" customHeight="1">
      <c r="A49" s="36" t="s">
        <v>49</v>
      </c>
      <c r="B49" s="24">
        <f t="shared" ref="B49:H49" si="12">ROUND(B30*B7,2)</f>
        <v>1357060.32</v>
      </c>
      <c r="C49" s="24">
        <f t="shared" si="12"/>
        <v>2030955.91</v>
      </c>
      <c r="D49" s="24">
        <f t="shared" si="12"/>
        <v>2359891.64</v>
      </c>
      <c r="E49" s="24">
        <f t="shared" si="12"/>
        <v>1370480.24</v>
      </c>
      <c r="F49" s="24">
        <f t="shared" si="12"/>
        <v>1919844.32</v>
      </c>
      <c r="G49" s="24">
        <f t="shared" si="12"/>
        <v>2493376.58</v>
      </c>
      <c r="H49" s="24">
        <f t="shared" si="12"/>
        <v>1347786.87</v>
      </c>
      <c r="I49" s="24">
        <f>ROUND(I30*I7,2)</f>
        <v>534904.80000000005</v>
      </c>
      <c r="J49" s="24">
        <f>ROUND(J30*J7,2)</f>
        <v>715844.3</v>
      </c>
      <c r="K49" s="24">
        <f t="shared" si="11"/>
        <v>14130144.98</v>
      </c>
    </row>
    <row r="50" spans="1:11" ht="17.25" customHeight="1">
      <c r="A50" s="36" t="s">
        <v>50</v>
      </c>
      <c r="B50" s="20">
        <v>0</v>
      </c>
      <c r="C50" s="24">
        <f>ROUND(C31*C7,2)</f>
        <v>4514.17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4514.17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13086.02</v>
      </c>
      <c r="I53" s="33">
        <f>+I35</f>
        <v>0</v>
      </c>
      <c r="J53" s="33">
        <f>+J35</f>
        <v>0</v>
      </c>
      <c r="K53" s="24">
        <f t="shared" si="11"/>
        <v>13086.02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-243712.38</v>
      </c>
      <c r="C60" s="37">
        <f t="shared" si="13"/>
        <v>-260664.88999999998</v>
      </c>
      <c r="D60" s="37">
        <f t="shared" si="13"/>
        <v>-245151.66999999998</v>
      </c>
      <c r="E60" s="37">
        <f t="shared" si="13"/>
        <v>-272986.71999999997</v>
      </c>
      <c r="F60" s="37">
        <f t="shared" si="13"/>
        <v>-276743.88</v>
      </c>
      <c r="G60" s="37">
        <f t="shared" si="13"/>
        <v>-313322.25</v>
      </c>
      <c r="H60" s="37">
        <f t="shared" si="13"/>
        <v>-911775.48</v>
      </c>
      <c r="I60" s="37">
        <f t="shared" si="13"/>
        <v>-82026.510000000009</v>
      </c>
      <c r="J60" s="37">
        <f t="shared" si="13"/>
        <v>-9130.7299999999959</v>
      </c>
      <c r="K60" s="37">
        <f>SUM(B60:J60)</f>
        <v>-2615514.5100000002</v>
      </c>
    </row>
    <row r="61" spans="1:11" ht="18.75" customHeight="1">
      <c r="A61" s="16" t="s">
        <v>83</v>
      </c>
      <c r="B61" s="37">
        <f t="shared" ref="B61:J61" si="14">B62+B63+B64+B65+B66+B67</f>
        <v>-228897.87</v>
      </c>
      <c r="C61" s="37">
        <f t="shared" si="14"/>
        <v>-238962.8</v>
      </c>
      <c r="D61" s="37">
        <f t="shared" si="14"/>
        <v>-223615.53</v>
      </c>
      <c r="E61" s="37">
        <f t="shared" si="14"/>
        <v>-245714.78</v>
      </c>
      <c r="F61" s="37">
        <f t="shared" si="14"/>
        <v>-256730.52000000002</v>
      </c>
      <c r="G61" s="37">
        <f t="shared" si="14"/>
        <v>-283443.55</v>
      </c>
      <c r="H61" s="37">
        <f t="shared" si="14"/>
        <v>-199953</v>
      </c>
      <c r="I61" s="37">
        <f t="shared" si="14"/>
        <v>-38166</v>
      </c>
      <c r="J61" s="37">
        <f t="shared" si="14"/>
        <v>-64515</v>
      </c>
      <c r="K61" s="37">
        <f t="shared" ref="K61:K92" si="15">SUM(B61:J61)</f>
        <v>-1779999.05</v>
      </c>
    </row>
    <row r="62" spans="1:11" ht="18.75" customHeight="1">
      <c r="A62" s="12" t="s">
        <v>84</v>
      </c>
      <c r="B62" s="37">
        <f>-ROUND(B9*$D$3,2)</f>
        <v>-171570</v>
      </c>
      <c r="C62" s="37">
        <f t="shared" ref="C62:J62" si="16">-ROUND(C9*$D$3,2)</f>
        <v>-232533</v>
      </c>
      <c r="D62" s="37">
        <f t="shared" si="16"/>
        <v>-205326</v>
      </c>
      <c r="E62" s="37">
        <f t="shared" si="16"/>
        <v>-151734</v>
      </c>
      <c r="F62" s="37">
        <f t="shared" si="16"/>
        <v>-187794</v>
      </c>
      <c r="G62" s="37">
        <f t="shared" si="16"/>
        <v>-210480</v>
      </c>
      <c r="H62" s="37">
        <f t="shared" si="16"/>
        <v>-199953</v>
      </c>
      <c r="I62" s="37">
        <f t="shared" si="16"/>
        <v>-38166</v>
      </c>
      <c r="J62" s="37">
        <f t="shared" si="16"/>
        <v>-64515</v>
      </c>
      <c r="K62" s="37">
        <f t="shared" si="15"/>
        <v>-1462071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-57327.87</v>
      </c>
      <c r="C66" s="49">
        <v>-6429.8</v>
      </c>
      <c r="D66" s="49">
        <v>-18289.53</v>
      </c>
      <c r="E66" s="49">
        <v>-93980.78</v>
      </c>
      <c r="F66" s="49">
        <v>-68936.52</v>
      </c>
      <c r="G66" s="49">
        <v>-72963.55</v>
      </c>
      <c r="H66" s="20">
        <v>0</v>
      </c>
      <c r="I66" s="20">
        <v>0</v>
      </c>
      <c r="J66" s="20">
        <v>0</v>
      </c>
      <c r="K66" s="37">
        <f t="shared" si="15"/>
        <v>-317928.05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-27271.94</v>
      </c>
      <c r="F68" s="37">
        <f t="shared" si="17"/>
        <v>-20013.36</v>
      </c>
      <c r="G68" s="37">
        <f t="shared" si="17"/>
        <v>-29878.7</v>
      </c>
      <c r="H68" s="37">
        <f t="shared" si="17"/>
        <v>-711822.48</v>
      </c>
      <c r="I68" s="37">
        <f t="shared" si="17"/>
        <v>-43860.51</v>
      </c>
      <c r="J68" s="37">
        <f t="shared" si="17"/>
        <v>55384.270000000004</v>
      </c>
      <c r="K68" s="37">
        <f t="shared" si="15"/>
        <v>-835515.46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50">
        <v>80000</v>
      </c>
      <c r="K81" s="50">
        <f t="shared" si="15"/>
        <v>80000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50">
        <v>-697203.88</v>
      </c>
      <c r="I87" s="20">
        <v>0</v>
      </c>
      <c r="J87" s="20">
        <v>0</v>
      </c>
      <c r="K87" s="50">
        <f t="shared" si="15"/>
        <v>-697203.88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-11531.74</v>
      </c>
      <c r="F92" s="20">
        <v>0</v>
      </c>
      <c r="G92" s="20">
        <v>0</v>
      </c>
      <c r="H92" s="20">
        <v>0</v>
      </c>
      <c r="I92" s="50">
        <v>-6739.8</v>
      </c>
      <c r="J92" s="50">
        <v>-13021.02</v>
      </c>
      <c r="K92" s="50">
        <f t="shared" si="15"/>
        <v>-31292.560000000001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1128358.2700000003</v>
      </c>
      <c r="C96" s="25">
        <f t="shared" si="19"/>
        <v>1794813.0799999996</v>
      </c>
      <c r="D96" s="25">
        <f t="shared" si="19"/>
        <v>2135002.8800000004</v>
      </c>
      <c r="E96" s="25">
        <f t="shared" si="19"/>
        <v>1116380.04</v>
      </c>
      <c r="F96" s="25">
        <f t="shared" si="19"/>
        <v>1661894.31</v>
      </c>
      <c r="G96" s="25">
        <f t="shared" si="19"/>
        <v>2204995.29</v>
      </c>
      <c r="H96" s="25">
        <f t="shared" si="19"/>
        <v>464547.27000000014</v>
      </c>
      <c r="I96" s="25">
        <f>+I97+I98</f>
        <v>452878.29000000004</v>
      </c>
      <c r="J96" s="25">
        <f>+J97+J98</f>
        <v>718300.4800000001</v>
      </c>
      <c r="K96" s="50">
        <f t="shared" si="18"/>
        <v>11677169.91</v>
      </c>
      <c r="L96" s="57"/>
    </row>
    <row r="97" spans="1:12" ht="18.75" customHeight="1">
      <c r="A97" s="16" t="s">
        <v>91</v>
      </c>
      <c r="B97" s="25">
        <f t="shared" ref="B97:J97" si="20">+B48+B61+B68+B93</f>
        <v>1113347.9400000002</v>
      </c>
      <c r="C97" s="25">
        <f t="shared" si="20"/>
        <v>1774805.1899999997</v>
      </c>
      <c r="D97" s="25">
        <f t="shared" si="20"/>
        <v>2114739.9700000002</v>
      </c>
      <c r="E97" s="25">
        <f t="shared" si="20"/>
        <v>1097493.52</v>
      </c>
      <c r="F97" s="25">
        <f t="shared" si="20"/>
        <v>1643100.44</v>
      </c>
      <c r="G97" s="25">
        <f t="shared" si="20"/>
        <v>2180054.33</v>
      </c>
      <c r="H97" s="25">
        <f t="shared" si="20"/>
        <v>449097.41000000015</v>
      </c>
      <c r="I97" s="25">
        <f t="shared" si="20"/>
        <v>452878.29000000004</v>
      </c>
      <c r="J97" s="25">
        <f t="shared" si="20"/>
        <v>706713.57000000007</v>
      </c>
      <c r="K97" s="50">
        <f t="shared" si="18"/>
        <v>11532230.66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18793.87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144939.25000000003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11677169.910000002</v>
      </c>
    </row>
    <row r="105" spans="1:12" ht="18.75" customHeight="1">
      <c r="A105" s="27" t="s">
        <v>79</v>
      </c>
      <c r="B105" s="28">
        <v>137810.07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137810.07</v>
      </c>
    </row>
    <row r="106" spans="1:12" ht="18.75" customHeight="1">
      <c r="A106" s="27" t="s">
        <v>80</v>
      </c>
      <c r="B106" s="28">
        <v>990548.2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990548.2</v>
      </c>
    </row>
    <row r="107" spans="1:12" ht="18.75" customHeight="1">
      <c r="A107" s="27" t="s">
        <v>81</v>
      </c>
      <c r="B107" s="42">
        <v>0</v>
      </c>
      <c r="C107" s="28">
        <f>+C96</f>
        <v>1794813.0799999996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1794813.0799999996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2135002.8800000004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2135002.8800000004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1116380.04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1116380.04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200551.17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200551.17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277974.77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277974.77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421150.08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421150.08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762218.29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762218.29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599058.36</v>
      </c>
      <c r="H114" s="42">
        <v>0</v>
      </c>
      <c r="I114" s="42">
        <v>0</v>
      </c>
      <c r="J114" s="42">
        <v>0</v>
      </c>
      <c r="K114" s="43">
        <f t="shared" si="22"/>
        <v>599058.36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51375.77</v>
      </c>
      <c r="H115" s="42">
        <v>0</v>
      </c>
      <c r="I115" s="42">
        <v>0</v>
      </c>
      <c r="J115" s="42">
        <v>0</v>
      </c>
      <c r="K115" s="43">
        <f t="shared" si="22"/>
        <v>51375.77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356448.68</v>
      </c>
      <c r="H116" s="42">
        <v>0</v>
      </c>
      <c r="I116" s="42">
        <v>0</v>
      </c>
      <c r="J116" s="42">
        <v>0</v>
      </c>
      <c r="K116" s="43">
        <f t="shared" si="22"/>
        <v>356448.68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323465.21999999997</v>
      </c>
      <c r="H117" s="42">
        <v>0</v>
      </c>
      <c r="I117" s="42">
        <v>0</v>
      </c>
      <c r="J117" s="42">
        <v>0</v>
      </c>
      <c r="K117" s="43">
        <f t="shared" si="22"/>
        <v>323465.21999999997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874647.27</v>
      </c>
      <c r="H118" s="42">
        <v>0</v>
      </c>
      <c r="I118" s="42">
        <v>0</v>
      </c>
      <c r="J118" s="42">
        <v>0</v>
      </c>
      <c r="K118" s="43">
        <f t="shared" si="22"/>
        <v>874647.27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173046.63</v>
      </c>
      <c r="I119" s="42">
        <v>0</v>
      </c>
      <c r="J119" s="42">
        <v>0</v>
      </c>
      <c r="K119" s="43">
        <f t="shared" si="22"/>
        <v>173046.63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291500.63</v>
      </c>
      <c r="I120" s="42">
        <v>0</v>
      </c>
      <c r="J120" s="42">
        <v>0</v>
      </c>
      <c r="K120" s="43">
        <f t="shared" si="22"/>
        <v>291500.63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452878.29</v>
      </c>
      <c r="J121" s="42">
        <v>0</v>
      </c>
      <c r="K121" s="43">
        <f t="shared" si="22"/>
        <v>452878.29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718300.48</v>
      </c>
      <c r="K122" s="46">
        <f t="shared" si="22"/>
        <v>718300.48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2014-02-12T16:48:01Z</dcterms:modified>
</cp:coreProperties>
</file>