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1" i="8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H61" s="1"/>
  <c r="I62"/>
  <c r="I61" s="1"/>
  <c r="J62"/>
  <c r="K62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I60" l="1"/>
  <c r="H60"/>
  <c r="K68"/>
  <c r="F60"/>
  <c r="E60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J61"/>
  <c r="J60" s="1"/>
  <c r="K19"/>
  <c r="C97" l="1"/>
  <c r="C96" s="1"/>
  <c r="C107" s="1"/>
  <c r="K107" s="1"/>
  <c r="K104" s="1"/>
  <c r="C47"/>
  <c r="K8"/>
  <c r="K7" s="1"/>
  <c r="K61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<sst xmlns="http://schemas.openxmlformats.org/spreadsheetml/2006/main" count="127" uniqueCount="127">
  <si>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</si>
  <si>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</si>
  <si>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</si>
  <si>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</si>
  <si>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</si>
  <si>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</si>
  <si>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</si>
  <si>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</si>
  <si>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</si>
  <si>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</si>
  <si>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</si>
  <si>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</si>
  <si>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</si>
  <si>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</si>
  <si>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</si>
  <si>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</si>
  <si>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</si>
  <si>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</si>
  <si>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</si>
  <si>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</si>
  <si>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</si>
  <si>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</si>
  <si>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</si>
  <si>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</si>
  <si>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</si>
  <si>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</si>
  <si>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</si>
  <si>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</si>
  <si>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</si>
  <si>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</si>
  <si>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</si>
  <si>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</si>
  <si>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</si>
  <si>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</si>
  <si>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</si>
  <si>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</si>
  <si>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</si>
  <si>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</si>
  <si>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</si>
  <si>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</si>
  <si>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</si>
  <si>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</si>
  <si>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</si>
  <si>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</si>
  <si>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</si>
  <si>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</si>
  <si>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</si>
  <si>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</si>
  <si>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</si>
  <si>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</si>
  <si>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</si>
  <si>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</si>
  <si>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</si>
  <si>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</si>
  <si>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</si>
  <si>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</si>
  <si>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</si>
  <si>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</si>
  <si>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</si>
  <si>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</si>
  <si>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</si>
  <si>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</si>
  <si>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</si>
  <si>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</si>
  <si>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</si>
  <si>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</si>
  <si>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</si>
  <si>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</si>
  <si>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</si>
  <si>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</si>
  <si>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</si>
  <si>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</si>
  <si>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</si>
  <si>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</si>
  <si>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</si>
  <si>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</si>
  <si>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</si>
  <si>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</si>
  <si>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</si>
  <si>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</si>
  <si>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</si>
  <si>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</si>
  <si>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</si>
  <si>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</si>
  <si>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</si>
  <si>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</si>
  <si>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</si>
  <si>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</si>
  <si>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</si>
  <si>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</si>
  <si>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</si>
  <si>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</si>
  <si>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</si>
  <si>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</si>
  <si>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</si>
  <si>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</si>
  <si>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</si>
  <si>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</si>
  <si>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</si>
  <si>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</si>
  <si>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</si>
  <si>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</si>
  <si>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</si>
  <si>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</si>
  <si>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</si>
  <si>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</si>
  <si>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</si>
  <si>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</si>
  <si>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</si>
  <si>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</si>
  <si>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</si>
  <si>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</si>
  <si>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</si>
  <si>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</si>
  <si>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</si>
  <si>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</si>
  <si>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</si>
  <si>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</si>
  <si>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</si>
  <si>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</si>
  <si>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</si>
  <si>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</si>
  <si>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</si>
  <si>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</si>
  <si>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</si>
  <si>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</si>
  <si>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05/02/14 - VENCIMENTO 12/02/14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</si>
</sst>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598056</v>
      </c>
      <c r="C7" s="9">
        <f t="shared" si="0"/>
        <v>785353</v>
      </c>
      <c r="D7" s="9">
        <f t="shared" si="0"/>
        <v>795481</v>
      </c>
      <c r="E7" s="9">
        <f t="shared" si="0"/>
        <v>556190</v>
      </c>
      <c r="F7" s="9">
        <f t="shared" si="0"/>
        <v>785948</v>
      </c>
      <c r="G7" s="9">
        <f t="shared" si="0"/>
        <v>1188503</v>
      </c>
      <c r="H7" s="9">
        <f t="shared" si="0"/>
        <v>559143</v>
      </c>
      <c r="I7" s="9">
        <f t="shared" si="0"/>
        <v>122707</v>
      </c>
      <c r="J7" s="9">
        <f t="shared" si="0"/>
        <v>290893</v>
      </c>
      <c r="K7" s="9">
        <f t="shared" si="0"/>
        <v>5682274</v>
      </c>
      <c r="L7" s="55"/>
    </row>
    <row r="8" spans="1:13" ht="17.25" customHeight="1">
      <c r="A8" s="10" t="s">
        <v>125</v>
      </c>
      <c r="B8" s="11">
        <f>B9+B12+B16</f>
        <v>353649</v>
      </c>
      <c r="C8" s="11">
        <f t="shared" ref="C8:J8" si="1">C9+C12+C16</f>
        <v>474475</v>
      </c>
      <c r="D8" s="11">
        <f t="shared" si="1"/>
        <v>448883</v>
      </c>
      <c r="E8" s="11">
        <f t="shared" si="1"/>
        <v>329428</v>
      </c>
      <c r="F8" s="11">
        <f t="shared" si="1"/>
        <v>438702</v>
      </c>
      <c r="G8" s="11">
        <f t="shared" si="1"/>
        <v>643011</v>
      </c>
      <c r="H8" s="11">
        <f t="shared" si="1"/>
        <v>345674</v>
      </c>
      <c r="I8" s="11">
        <f t="shared" si="1"/>
        <v>65987</v>
      </c>
      <c r="J8" s="11">
        <f t="shared" si="1"/>
        <v>160811</v>
      </c>
      <c r="K8" s="11">
        <f>SUM(B8:J8)</f>
        <v>3260620</v>
      </c>
    </row>
    <row r="9" spans="1:13" ht="17.25" customHeight="1">
      <c r="A9" s="15" t="s">
        <v>17</v>
      </c>
      <c r="B9" s="13">
        <f>+B10+B11</f>
        <v>56623</v>
      </c>
      <c r="C9" s="13">
        <f t="shared" ref="C9:J9" si="2">+C10+C11</f>
        <v>75795</v>
      </c>
      <c r="D9" s="13">
        <f t="shared" si="2"/>
        <v>66596</v>
      </c>
      <c r="E9" s="13">
        <f t="shared" si="2"/>
        <v>50527</v>
      </c>
      <c r="F9" s="13">
        <f t="shared" si="2"/>
        <v>62143</v>
      </c>
      <c r="G9" s="13">
        <f t="shared" si="2"/>
        <v>69359</v>
      </c>
      <c r="H9" s="13">
        <f t="shared" si="2"/>
        <v>65576</v>
      </c>
      <c r="I9" s="13">
        <f t="shared" si="2"/>
        <v>12366</v>
      </c>
      <c r="J9" s="13">
        <f t="shared" si="2"/>
        <v>21276</v>
      </c>
      <c r="K9" s="11">
        <f>SUM(B9:J9)</f>
        <v>480261</v>
      </c>
    </row>
    <row r="10" spans="1:13" ht="17.25" customHeight="1">
      <c r="A10" s="31" t="s">
        <v>18</v>
      </c>
      <c r="B10" s="13">
        <v>55926</v>
      </c>
      <c r="C10" s="13">
        <v>74526</v>
      </c>
      <c r="D10" s="13">
        <v>65522</v>
      </c>
      <c r="E10" s="13">
        <v>50272</v>
      </c>
      <c r="F10" s="13">
        <v>60686</v>
      </c>
      <c r="G10" s="13">
        <v>67652</v>
      </c>
      <c r="H10" s="13">
        <v>64729</v>
      </c>
      <c r="I10" s="13">
        <v>12238</v>
      </c>
      <c r="J10" s="13">
        <v>20825</v>
      </c>
      <c r="K10" s="11">
        <f>SUM(B10:J10)</f>
        <v>472376</v>
      </c>
    </row>
    <row r="11" spans="1:13" ht="17.25" customHeight="1">
      <c r="A11" s="31" t="s">
        <v>19</v>
      </c>
      <c r="B11" s="13">
        <v>697</v>
      </c>
      <c r="C11" s="13">
        <v>1269</v>
      </c>
      <c r="D11" s="13">
        <v>1074</v>
      </c>
      <c r="E11" s="13">
        <v>255</v>
      </c>
      <c r="F11" s="13">
        <v>1457</v>
      </c>
      <c r="G11" s="13">
        <v>1707</v>
      </c>
      <c r="H11" s="13">
        <v>847</v>
      </c>
      <c r="I11" s="13">
        <v>128</v>
      </c>
      <c r="J11" s="13">
        <v>451</v>
      </c>
      <c r="K11" s="11">
        <f>SUM(B11:J11)</f>
        <v>7885</v>
      </c>
    </row>
    <row r="12" spans="1:13" ht="17.25" customHeight="1">
      <c r="A12" s="15" t="s">
        <v>31</v>
      </c>
      <c r="B12" s="17">
        <f t="shared" ref="B12:J12" si="3">SUM(B13:B15)</f>
        <v>294823</v>
      </c>
      <c r="C12" s="17">
        <f t="shared" si="3"/>
        <v>395508</v>
      </c>
      <c r="D12" s="17">
        <f t="shared" si="3"/>
        <v>379595</v>
      </c>
      <c r="E12" s="17">
        <f t="shared" si="3"/>
        <v>276620</v>
      </c>
      <c r="F12" s="17">
        <f t="shared" si="3"/>
        <v>373629</v>
      </c>
      <c r="G12" s="17">
        <f t="shared" si="3"/>
        <v>569149</v>
      </c>
      <c r="H12" s="17">
        <f t="shared" si="3"/>
        <v>277641</v>
      </c>
      <c r="I12" s="17">
        <f t="shared" si="3"/>
        <v>53070</v>
      </c>
      <c r="J12" s="17">
        <f t="shared" si="3"/>
        <v>138605</v>
      </c>
      <c r="K12" s="11">
        <f t="shared" ref="K12:K27" si="4">SUM(B12:J12)</f>
        <v>2758640</v>
      </c>
    </row>
    <row r="13" spans="1:13" ht="17.25" customHeight="1">
      <c r="A13" s="14" t="s">
        <v>20</v>
      </c>
      <c r="B13" s="13">
        <v>147037</v>
      </c>
      <c r="C13" s="13">
        <v>212007</v>
      </c>
      <c r="D13" s="13">
        <v>209449</v>
      </c>
      <c r="E13" s="13">
        <v>146938</v>
      </c>
      <c r="F13" s="13">
        <v>197547</v>
      </c>
      <c r="G13" s="13">
        <v>288486</v>
      </c>
      <c r="H13" s="13">
        <v>138161</v>
      </c>
      <c r="I13" s="13">
        <v>30878</v>
      </c>
      <c r="J13" s="13">
        <v>76285</v>
      </c>
      <c r="K13" s="11">
        <f t="shared" si="4"/>
        <v>1446788</v>
      </c>
      <c r="L13" s="55"/>
      <c r="M13" s="56"/>
    </row>
    <row r="14" spans="1:13" ht="17.25" customHeight="1">
      <c r="A14" s="14" t="s">
        <v>21</v>
      </c>
      <c r="B14" s="13">
        <v>137952</v>
      </c>
      <c r="C14" s="13">
        <v>169259</v>
      </c>
      <c r="D14" s="13">
        <v>157515</v>
      </c>
      <c r="E14" s="13">
        <v>120788</v>
      </c>
      <c r="F14" s="13">
        <v>164623</v>
      </c>
      <c r="G14" s="13">
        <v>266496</v>
      </c>
      <c r="H14" s="13">
        <v>129466</v>
      </c>
      <c r="I14" s="13">
        <v>19923</v>
      </c>
      <c r="J14" s="13">
        <v>57660</v>
      </c>
      <c r="K14" s="11">
        <f t="shared" si="4"/>
        <v>1223682</v>
      </c>
      <c r="L14" s="55"/>
    </row>
    <row r="15" spans="1:13" ht="17.25" customHeight="1">
      <c r="A15" s="14" t="s">
        <v>22</v>
      </c>
      <c r="B15" s="13">
        <v>9834</v>
      </c>
      <c r="C15" s="13">
        <v>14242</v>
      </c>
      <c r="D15" s="13">
        <v>12631</v>
      </c>
      <c r="E15" s="13">
        <v>8894</v>
      </c>
      <c r="F15" s="13">
        <v>11459</v>
      </c>
      <c r="G15" s="13">
        <v>14167</v>
      </c>
      <c r="H15" s="13">
        <v>10014</v>
      </c>
      <c r="I15" s="13">
        <v>2269</v>
      </c>
      <c r="J15" s="13">
        <v>4660</v>
      </c>
      <c r="K15" s="11">
        <f t="shared" si="4"/>
        <v>88170</v>
      </c>
    </row>
    <row r="16" spans="1:13" ht="17.25" customHeight="1">
      <c r="A16" s="15" t="s">
        <v>121</v>
      </c>
      <c r="B16" s="13">
        <f>B17+B18+B19</f>
        <v>2203</v>
      </c>
      <c r="C16" s="13">
        <f t="shared" ref="C16:J16" si="5">C17+C18+C19</f>
        <v>3172</v>
      </c>
      <c r="D16" s="13">
        <f t="shared" si="5"/>
        <v>2692</v>
      </c>
      <c r="E16" s="13">
        <f t="shared" si="5"/>
        <v>2281</v>
      </c>
      <c r="F16" s="13">
        <f t="shared" si="5"/>
        <v>2930</v>
      </c>
      <c r="G16" s="13">
        <f t="shared" si="5"/>
        <v>4503</v>
      </c>
      <c r="H16" s="13">
        <f t="shared" si="5"/>
        <v>2457</v>
      </c>
      <c r="I16" s="13">
        <f t="shared" si="5"/>
        <v>551</v>
      </c>
      <c r="J16" s="13">
        <f t="shared" si="5"/>
        <v>930</v>
      </c>
      <c r="K16" s="11">
        <f t="shared" si="4"/>
        <v>21719</v>
      </c>
    </row>
    <row r="17" spans="1:12" ht="17.25" customHeight="1">
      <c r="A17" s="14" t="s">
        <v>122</v>
      </c>
      <c r="B17" s="13">
        <v>2170</v>
      </c>
      <c r="C17" s="13">
        <v>3094</v>
      </c>
      <c r="D17" s="13">
        <v>2629</v>
      </c>
      <c r="E17" s="13">
        <v>2209</v>
      </c>
      <c r="F17" s="13">
        <v>2854</v>
      </c>
      <c r="G17" s="13">
        <v>4400</v>
      </c>
      <c r="H17" s="13">
        <v>2403</v>
      </c>
      <c r="I17" s="13">
        <v>546</v>
      </c>
      <c r="J17" s="13">
        <v>919</v>
      </c>
      <c r="K17" s="11">
        <f t="shared" si="4"/>
        <v>21224</v>
      </c>
    </row>
    <row r="18" spans="1:12" ht="17.25" customHeight="1">
      <c r="A18" s="14" t="s">
        <v>123</v>
      </c>
      <c r="B18" s="13">
        <v>33</v>
      </c>
      <c r="C18" s="13">
        <v>78</v>
      </c>
      <c r="D18" s="13">
        <v>63</v>
      </c>
      <c r="E18" s="13">
        <v>72</v>
      </c>
      <c r="F18" s="13">
        <v>76</v>
      </c>
      <c r="G18" s="13">
        <v>103</v>
      </c>
      <c r="H18" s="13">
        <v>54</v>
      </c>
      <c r="I18" s="13">
        <v>5</v>
      </c>
      <c r="J18" s="13">
        <v>11</v>
      </c>
      <c r="K18" s="11">
        <f t="shared" si="4"/>
        <v>495</v>
      </c>
    </row>
    <row r="19" spans="1:12" ht="17.25" customHeight="1">
      <c r="A19" s="14" t="s">
        <v>124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200975</v>
      </c>
      <c r="C20" s="11">
        <f t="shared" ref="C20:J20" si="6">+C21+C22+C23</f>
        <v>243136</v>
      </c>
      <c r="D20" s="11">
        <f t="shared" si="6"/>
        <v>265304</v>
      </c>
      <c r="E20" s="11">
        <f t="shared" si="6"/>
        <v>177433</v>
      </c>
      <c r="F20" s="11">
        <f t="shared" si="6"/>
        <v>284900</v>
      </c>
      <c r="G20" s="11">
        <f t="shared" si="6"/>
        <v>479190</v>
      </c>
      <c r="H20" s="11">
        <f t="shared" si="6"/>
        <v>173487</v>
      </c>
      <c r="I20" s="11">
        <f t="shared" si="6"/>
        <v>42087</v>
      </c>
      <c r="J20" s="11">
        <f t="shared" si="6"/>
        <v>94813</v>
      </c>
      <c r="K20" s="11">
        <f t="shared" si="4"/>
        <v>1961325</v>
      </c>
    </row>
    <row r="21" spans="1:12" ht="17.25" customHeight="1">
      <c r="A21" s="12" t="s">
        <v>24</v>
      </c>
      <c r="B21" s="13">
        <v>113417</v>
      </c>
      <c r="C21" s="13">
        <v>150290</v>
      </c>
      <c r="D21" s="13">
        <v>164689</v>
      </c>
      <c r="E21" s="13">
        <v>106986</v>
      </c>
      <c r="F21" s="13">
        <v>169939</v>
      </c>
      <c r="G21" s="13">
        <v>268936</v>
      </c>
      <c r="H21" s="13">
        <v>103902</v>
      </c>
      <c r="I21" s="13">
        <v>27373</v>
      </c>
      <c r="J21" s="13">
        <v>57904</v>
      </c>
      <c r="K21" s="11">
        <f t="shared" si="4"/>
        <v>1163436</v>
      </c>
      <c r="L21" s="55"/>
    </row>
    <row r="22" spans="1:12" ht="17.25" customHeight="1">
      <c r="A22" s="12" t="s">
        <v>25</v>
      </c>
      <c r="B22" s="13">
        <v>82441</v>
      </c>
      <c r="C22" s="13">
        <v>86363</v>
      </c>
      <c r="D22" s="13">
        <v>93750</v>
      </c>
      <c r="E22" s="13">
        <v>66194</v>
      </c>
      <c r="F22" s="13">
        <v>108401</v>
      </c>
      <c r="G22" s="13">
        <v>200603</v>
      </c>
      <c r="H22" s="13">
        <v>65114</v>
      </c>
      <c r="I22" s="13">
        <v>13502</v>
      </c>
      <c r="J22" s="13">
        <v>34259</v>
      </c>
      <c r="K22" s="11">
        <f t="shared" si="4"/>
        <v>750627</v>
      </c>
      <c r="L22" s="55"/>
    </row>
    <row r="23" spans="1:12" ht="17.25" customHeight="1">
      <c r="A23" s="12" t="s">
        <v>26</v>
      </c>
      <c r="B23" s="13">
        <v>5117</v>
      </c>
      <c r="C23" s="13">
        <v>6483</v>
      </c>
      <c r="D23" s="13">
        <v>6865</v>
      </c>
      <c r="E23" s="13">
        <v>4253</v>
      </c>
      <c r="F23" s="13">
        <v>6560</v>
      </c>
      <c r="G23" s="13">
        <v>9651</v>
      </c>
      <c r="H23" s="13">
        <v>4471</v>
      </c>
      <c r="I23" s="13">
        <v>1212</v>
      </c>
      <c r="J23" s="13">
        <v>2650</v>
      </c>
      <c r="K23" s="11">
        <f t="shared" si="4"/>
        <v>47262</v>
      </c>
    </row>
    <row r="24" spans="1:12" ht="17.25" customHeight="1">
      <c r="A24" s="16" t="s">
        <v>27</v>
      </c>
      <c r="B24" s="13">
        <v>43432</v>
      </c>
      <c r="C24" s="13">
        <v>67742</v>
      </c>
      <c r="D24" s="13">
        <v>81294</v>
      </c>
      <c r="E24" s="13">
        <v>49329</v>
      </c>
      <c r="F24" s="13">
        <v>62346</v>
      </c>
      <c r="G24" s="13">
        <v>66302</v>
      </c>
      <c r="H24" s="13">
        <v>33465</v>
      </c>
      <c r="I24" s="13">
        <v>14633</v>
      </c>
      <c r="J24" s="13">
        <v>35269</v>
      </c>
      <c r="K24" s="11">
        <f t="shared" si="4"/>
        <v>453812</v>
      </c>
    </row>
    <row r="25" spans="1:12" ht="17.25" customHeight="1">
      <c r="A25" s="12" t="s">
        <v>28</v>
      </c>
      <c r="B25" s="13">
        <v>27796</v>
      </c>
      <c r="C25" s="13">
        <v>43355</v>
      </c>
      <c r="D25" s="13">
        <v>52028</v>
      </c>
      <c r="E25" s="13">
        <v>31571</v>
      </c>
      <c r="F25" s="13">
        <v>39901</v>
      </c>
      <c r="G25" s="13">
        <v>42433</v>
      </c>
      <c r="H25" s="13">
        <v>21418</v>
      </c>
      <c r="I25" s="13">
        <v>9365</v>
      </c>
      <c r="J25" s="13">
        <v>22572</v>
      </c>
      <c r="K25" s="11">
        <f t="shared" si="4"/>
        <v>290439</v>
      </c>
      <c r="L25" s="55"/>
    </row>
    <row r="26" spans="1:12" ht="17.25" customHeight="1">
      <c r="A26" s="12" t="s">
        <v>29</v>
      </c>
      <c r="B26" s="13">
        <v>15636</v>
      </c>
      <c r="C26" s="13">
        <v>24387</v>
      </c>
      <c r="D26" s="13">
        <v>29266</v>
      </c>
      <c r="E26" s="13">
        <v>17758</v>
      </c>
      <c r="F26" s="13">
        <v>22445</v>
      </c>
      <c r="G26" s="13">
        <v>23869</v>
      </c>
      <c r="H26" s="13">
        <v>12047</v>
      </c>
      <c r="I26" s="13">
        <v>5268</v>
      </c>
      <c r="J26" s="13">
        <v>12697</v>
      </c>
      <c r="K26" s="11">
        <f t="shared" si="4"/>
        <v>163373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6517</v>
      </c>
      <c r="I27" s="11">
        <v>0</v>
      </c>
      <c r="J27" s="11">
        <v>0</v>
      </c>
      <c r="K27" s="11">
        <f t="shared" si="4"/>
        <v>6517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13465.99</v>
      </c>
      <c r="I35" s="20">
        <v>0</v>
      </c>
      <c r="J35" s="20">
        <v>0</v>
      </c>
      <c r="K35" s="24">
        <f>SUM(B35:J35)</f>
        <v>13465.99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1373135.7000000002</v>
      </c>
      <c r="C47" s="23">
        <f t="shared" ref="C47:H47" si="9">+C48+C56</f>
        <v>2054185.48</v>
      </c>
      <c r="D47" s="23">
        <f t="shared" si="9"/>
        <v>2361045.3000000003</v>
      </c>
      <c r="E47" s="23">
        <f t="shared" si="9"/>
        <v>1398237.72</v>
      </c>
      <c r="F47" s="23">
        <f t="shared" si="9"/>
        <v>1911042.27</v>
      </c>
      <c r="G47" s="23">
        <f t="shared" si="9"/>
        <v>2486449.52</v>
      </c>
      <c r="H47" s="23">
        <f t="shared" si="9"/>
        <v>1356768.6500000001</v>
      </c>
      <c r="I47" s="23">
        <f>+I48+I56</f>
        <v>517271.36</v>
      </c>
      <c r="J47" s="23">
        <f>+J48+J56</f>
        <v>738673.96000000008</v>
      </c>
      <c r="K47" s="23">
        <f>SUM(B47:J47)</f>
        <v>14196809.960000001</v>
      </c>
    </row>
    <row r="48" spans="1:11" ht="17.25" customHeight="1">
      <c r="A48" s="16" t="s">
        <v>48</v>
      </c>
      <c r="B48" s="24">
        <f>SUM(B49:B55)</f>
        <v>1358125.37</v>
      </c>
      <c r="C48" s="24">
        <f t="shared" ref="C48:H48" si="10">SUM(C49:C55)</f>
        <v>2034177.59</v>
      </c>
      <c r="D48" s="24">
        <f t="shared" si="10"/>
        <v>2340782.39</v>
      </c>
      <c r="E48" s="24">
        <f t="shared" si="10"/>
        <v>1379351.2</v>
      </c>
      <c r="F48" s="24">
        <f t="shared" si="10"/>
        <v>1892248.4</v>
      </c>
      <c r="G48" s="24">
        <f t="shared" si="10"/>
        <v>2461508.56</v>
      </c>
      <c r="H48" s="24">
        <f t="shared" si="10"/>
        <v>1341318.79</v>
      </c>
      <c r="I48" s="24">
        <f>SUM(I49:I55)</f>
        <v>517271.36</v>
      </c>
      <c r="J48" s="24">
        <f>SUM(J49:J55)</f>
        <v>727087.05</v>
      </c>
      <c r="K48" s="24">
        <f t="shared" ref="K48:K56" si="11">SUM(B48:J48)</f>
        <v>14051870.710000001</v>
      </c>
    </row>
    <row r="49" spans="1:11" ht="17.25" customHeight="1">
      <c r="A49" s="36" t="s">
        <v>49</v>
      </c>
      <c r="B49" s="24">
        <f t="shared" ref="B49:H49" si="12">ROUND(B30*B7,2)</f>
        <v>1358125.37</v>
      </c>
      <c r="C49" s="24">
        <f t="shared" si="12"/>
        <v>2029666.29</v>
      </c>
      <c r="D49" s="24">
        <f t="shared" si="12"/>
        <v>2340782.39</v>
      </c>
      <c r="E49" s="24">
        <f t="shared" si="12"/>
        <v>1379351.2</v>
      </c>
      <c r="F49" s="24">
        <f t="shared" si="12"/>
        <v>1892248.4</v>
      </c>
      <c r="G49" s="24">
        <f t="shared" si="12"/>
        <v>2461508.56</v>
      </c>
      <c r="H49" s="24">
        <f t="shared" si="12"/>
        <v>1327852.8</v>
      </c>
      <c r="I49" s="24">
        <f>ROUND(I30*I7,2)</f>
        <v>517271.36</v>
      </c>
      <c r="J49" s="24">
        <f>ROUND(J30*J7,2)</f>
        <v>727087.05</v>
      </c>
      <c r="K49" s="24">
        <f t="shared" si="11"/>
        <v>14033893.420000002</v>
      </c>
    </row>
    <row r="50" spans="1:11" ht="17.25" customHeight="1">
      <c r="A50" s="36" t="s">
        <v>50</v>
      </c>
      <c r="B50" s="20">
        <v>0</v>
      </c>
      <c r="C50" s="24">
        <f>ROUND(C31*C7,2)</f>
        <v>4511.3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4511.3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13465.99</v>
      </c>
      <c r="I53" s="33">
        <f>+I35</f>
        <v>0</v>
      </c>
      <c r="J53" s="33">
        <f>+J35</f>
        <v>0</v>
      </c>
      <c r="K53" s="24">
        <f t="shared" si="11"/>
        <v>13465.99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-256362.53000000003</v>
      </c>
      <c r="C60" s="37">
        <f t="shared" si="13"/>
        <v>-254842.09</v>
      </c>
      <c r="D60" s="37">
        <f t="shared" si="13"/>
        <v>-247760.77000000002</v>
      </c>
      <c r="E60" s="37">
        <f t="shared" si="13"/>
        <v>-305368.60000000003</v>
      </c>
      <c r="F60" s="37">
        <f t="shared" si="13"/>
        <v>-284550.27</v>
      </c>
      <c r="G60" s="37">
        <f t="shared" si="13"/>
        <v>-315899.38</v>
      </c>
      <c r="H60" s="37">
        <f t="shared" si="13"/>
        <v>-208805.6</v>
      </c>
      <c r="I60" s="37">
        <f t="shared" si="13"/>
        <v>-480352.33</v>
      </c>
      <c r="J60" s="37">
        <f t="shared" si="13"/>
        <v>-607291.97</v>
      </c>
      <c r="K60" s="37">
        <f>SUM(B60:J60)</f>
        <v>-2961233.54</v>
      </c>
    </row>
    <row r="61" spans="1:11" ht="18.75" customHeight="1">
      <c r="A61" s="16" t="s">
        <v>83</v>
      </c>
      <c r="B61" s="37">
        <f t="shared" ref="B61:J61" si="14">B62+B63+B64+B65+B66+B67</f>
        <v>-241548.02000000002</v>
      </c>
      <c r="C61" s="37">
        <f t="shared" si="14"/>
        <v>-233140</v>
      </c>
      <c r="D61" s="37">
        <f t="shared" si="14"/>
        <v>-226224.63</v>
      </c>
      <c r="E61" s="37">
        <f t="shared" si="14"/>
        <v>-278023.03000000003</v>
      </c>
      <c r="F61" s="37">
        <f t="shared" si="14"/>
        <v>-264536.91000000003</v>
      </c>
      <c r="G61" s="37">
        <f t="shared" si="14"/>
        <v>-286020.68</v>
      </c>
      <c r="H61" s="37">
        <f t="shared" si="14"/>
        <v>-194187</v>
      </c>
      <c r="I61" s="37">
        <f t="shared" si="14"/>
        <v>-36714</v>
      </c>
      <c r="J61" s="37">
        <f t="shared" si="14"/>
        <v>-62475</v>
      </c>
      <c r="K61" s="37">
        <f t="shared" ref="K61:K92" si="15">SUM(B61:J61)</f>
        <v>-1822869.27</v>
      </c>
    </row>
    <row r="62" spans="1:11" ht="18.75" customHeight="1">
      <c r="A62" s="37" t="s">
        <v>84</v>
      </c>
      <c r="B62" s="37">
        <f>-ROUND(B9*$D$3,2)</f>
        <v>-169869</v>
      </c>
      <c r="C62" s="37">
        <f t="shared" ref="C62:J62" si="16">-ROUND(C9*$D$3,2)</f>
        <v>-227385</v>
      </c>
      <c r="D62" s="37">
        <f t="shared" si="16"/>
        <v>-199788</v>
      </c>
      <c r="E62" s="37">
        <f t="shared" si="16"/>
        <v>-151581</v>
      </c>
      <c r="F62" s="37">
        <f t="shared" si="16"/>
        <v>-186429</v>
      </c>
      <c r="G62" s="37">
        <f t="shared" si="16"/>
        <v>-208077</v>
      </c>
      <c r="H62" s="37">
        <f t="shared" si="16"/>
        <v>-196728</v>
      </c>
      <c r="I62" s="37">
        <f t="shared" si="16"/>
        <v>-37098</v>
      </c>
      <c r="J62" s="37">
        <f t="shared" si="16"/>
        <v>-63828</v>
      </c>
      <c r="K62" s="37">
        <f t="shared" si="15"/>
        <v>-1440783</v>
      </c>
    </row>
    <row r="63" spans="1:11" ht="18.75" customHeight="1">
      <c r="A63" s="12" t="s">
        <v>58</v>
      </c>
      <c r="B63" s="37">
        <v>2091</v>
      </c>
      <c r="C63" s="37">
        <v>3807</v>
      </c>
      <c r="D63" s="37">
        <v>3222</v>
      </c>
      <c r="E63" s="37">
        <v>765</v>
      </c>
      <c r="F63" s="37">
        <v>4371</v>
      </c>
      <c r="G63" s="37">
        <v>5121</v>
      </c>
      <c r="H63" s="37">
        <v>2541</v>
      </c>
      <c r="I63" s="37">
        <v>384</v>
      </c>
      <c r="J63" s="37">
        <v>1353</v>
      </c>
      <c r="K63" s="37">
        <f t="shared" si="15"/>
        <v>23655</v>
      </c>
    </row>
    <row r="64" spans="1:11" ht="18.75" customHeight="1">
      <c r="A64" s="12" t="s">
        <v>59</v>
      </c>
      <c r="B64" s="49"/>
      <c r="C64" s="49"/>
      <c r="D64" s="20"/>
      <c r="E64" s="49"/>
      <c r="F64" s="49"/>
      <c r="G64" s="49"/>
      <c r="H64" s="20"/>
      <c r="I64" s="20"/>
      <c r="J64" s="20"/>
      <c r="K64" s="37"/>
    </row>
    <row r="65" spans="1:11" ht="18.75" customHeight="1">
      <c r="A65" s="12" t="s">
        <v>60</v>
      </c>
      <c r="B65" s="49"/>
      <c r="C65" s="49"/>
      <c r="D65" s="49"/>
      <c r="E65" s="49"/>
      <c r="F65" s="49"/>
      <c r="G65" s="49"/>
      <c r="H65" s="20"/>
      <c r="I65" s="20"/>
      <c r="J65" s="20"/>
      <c r="K65" s="37"/>
    </row>
    <row r="66" spans="1:11" ht="18.75" customHeight="1">
      <c r="A66" s="12" t="s">
        <v>61</v>
      </c>
      <c r="B66" s="49">
        <v>-73770.02</v>
      </c>
      <c r="C66" s="49">
        <v>-9562</v>
      </c>
      <c r="D66" s="49">
        <v>-29658.63</v>
      </c>
      <c r="E66" s="49">
        <v>-127207.03</v>
      </c>
      <c r="F66" s="49">
        <v>-82478.91</v>
      </c>
      <c r="G66" s="49">
        <v>-83064.679999999993</v>
      </c>
      <c r="H66" s="20">
        <v>0</v>
      </c>
      <c r="I66" s="20">
        <v>0</v>
      </c>
      <c r="J66" s="20">
        <v>0</v>
      </c>
      <c r="K66" s="37">
        <f t="shared" si="15"/>
        <v>-405741.26999999996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-27345.57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-443638.33</v>
      </c>
      <c r="J68" s="37">
        <f t="shared" si="17"/>
        <v>-544816.97</v>
      </c>
      <c r="K68" s="37">
        <f t="shared" si="15"/>
        <v>-1138364.27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/>
      <c r="C70" s="37">
        <v>-196.18</v>
      </c>
      <c r="D70" s="37">
        <v>-23.61</v>
      </c>
      <c r="E70" s="20"/>
      <c r="F70" s="20"/>
      <c r="G70" s="37">
        <v>-23.61</v>
      </c>
      <c r="H70" s="20"/>
      <c r="I70" s="20"/>
      <c r="J70" s="20"/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50">
        <v>-400000</v>
      </c>
      <c r="J81" s="50">
        <v>-520000</v>
      </c>
      <c r="K81" s="50">
        <f t="shared" si="15"/>
        <v>-920000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-11605.37</v>
      </c>
      <c r="F92" s="20">
        <v>0</v>
      </c>
      <c r="G92" s="20">
        <v>0</v>
      </c>
      <c r="H92" s="20">
        <v>0</v>
      </c>
      <c r="I92" s="50">
        <v>-6517.62</v>
      </c>
      <c r="J92" s="50">
        <v>-13222.26</v>
      </c>
      <c r="K92" s="50">
        <f t="shared" si="15"/>
        <v>-31345.25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1116773.1700000002</v>
      </c>
      <c r="C96" s="25">
        <f t="shared" si="19"/>
        <v>1799343.39</v>
      </c>
      <c r="D96" s="25">
        <f t="shared" si="19"/>
        <v>2113284.5300000003</v>
      </c>
      <c r="E96" s="25">
        <f t="shared" si="19"/>
        <v>1092869.1199999999</v>
      </c>
      <c r="F96" s="25">
        <f t="shared" si="19"/>
        <v>1626491.9999999998</v>
      </c>
      <c r="G96" s="25">
        <f t="shared" si="19"/>
        <v>2170550.1399999997</v>
      </c>
      <c r="H96" s="25">
        <f t="shared" si="19"/>
        <v>1147963.05</v>
      </c>
      <c r="I96" s="25">
        <f>+I97+I98</f>
        <v>36919.02999999997</v>
      </c>
      <c r="J96" s="25">
        <f>+J97+J98</f>
        <v>131381.99000000008</v>
      </c>
      <c r="K96" s="50">
        <f t="shared" si="18"/>
        <v>11235576.42</v>
      </c>
      <c r="L96" s="57"/>
    </row>
    <row r="97" spans="1:12" ht="18.75" customHeight="1">
      <c r="A97" s="16" t="s">
        <v>91</v>
      </c>
      <c r="B97" s="25">
        <f t="shared" ref="B97:J97" si="20">+B48+B61+B68+B93</f>
        <v>1101762.8400000001</v>
      </c>
      <c r="C97" s="25">
        <f t="shared" si="20"/>
        <v>1779335.5</v>
      </c>
      <c r="D97" s="25">
        <f t="shared" si="20"/>
        <v>2093021.6200000003</v>
      </c>
      <c r="E97" s="25">
        <f t="shared" si="20"/>
        <v>1073982.5999999999</v>
      </c>
      <c r="F97" s="25">
        <f t="shared" si="20"/>
        <v>1607698.1299999997</v>
      </c>
      <c r="G97" s="25">
        <f t="shared" si="20"/>
        <v>2145609.1799999997</v>
      </c>
      <c r="H97" s="25">
        <f t="shared" si="20"/>
        <v>1132513.19</v>
      </c>
      <c r="I97" s="25">
        <f t="shared" si="20"/>
        <v>36919.02999999997</v>
      </c>
      <c r="J97" s="25">
        <f t="shared" si="20"/>
        <v>119795.08000000007</v>
      </c>
      <c r="K97" s="50">
        <f t="shared" si="18"/>
        <v>11090637.169999998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18793.87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144939.25000000003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11235576.42</v>
      </c>
    </row>
    <row r="105" spans="1:12" ht="18.75" customHeight="1">
      <c r="A105" s="27" t="s">
        <v>79</v>
      </c>
      <c r="B105" s="28">
        <v>136726.06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136726.06</v>
      </c>
    </row>
    <row r="106" spans="1:12" ht="18.75" customHeight="1">
      <c r="A106" s="27" t="s">
        <v>80</v>
      </c>
      <c r="B106" s="28">
        <v>980047.11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980047.11</v>
      </c>
    </row>
    <row r="107" spans="1:12" ht="18.75" customHeight="1">
      <c r="A107" s="27" t="s">
        <v>81</v>
      </c>
      <c r="B107" s="42">
        <v>0</v>
      </c>
      <c r="C107" s="28">
        <f>+C96</f>
        <v>1799343.39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1799343.39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2113284.5300000003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2113284.5300000003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1092869.1199999999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1092869.1199999999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200458.13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200458.13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277678.90999999997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277678.90999999997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420556.87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420556.87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727798.1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727798.1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625916.02</v>
      </c>
      <c r="H114" s="42">
        <v>0</v>
      </c>
      <c r="I114" s="42">
        <v>0</v>
      </c>
      <c r="J114" s="42">
        <v>0</v>
      </c>
      <c r="K114" s="43">
        <f t="shared" si="22"/>
        <v>625916.02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50684.37</v>
      </c>
      <c r="H115" s="42">
        <v>0</v>
      </c>
      <c r="I115" s="42">
        <v>0</v>
      </c>
      <c r="J115" s="42">
        <v>0</v>
      </c>
      <c r="K115" s="43">
        <f t="shared" si="22"/>
        <v>50684.37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348631.42</v>
      </c>
      <c r="H116" s="42">
        <v>0</v>
      </c>
      <c r="I116" s="42">
        <v>0</v>
      </c>
      <c r="J116" s="42">
        <v>0</v>
      </c>
      <c r="K116" s="43">
        <f t="shared" si="22"/>
        <v>348631.42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310238.05</v>
      </c>
      <c r="H117" s="42">
        <v>0</v>
      </c>
      <c r="I117" s="42">
        <v>0</v>
      </c>
      <c r="J117" s="42">
        <v>0</v>
      </c>
      <c r="K117" s="43">
        <f t="shared" si="22"/>
        <v>310238.05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835080.28</v>
      </c>
      <c r="H118" s="42">
        <v>0</v>
      </c>
      <c r="I118" s="42">
        <v>0</v>
      </c>
      <c r="J118" s="42">
        <v>0</v>
      </c>
      <c r="K118" s="43">
        <f t="shared" si="22"/>
        <v>835080.28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413484.07</v>
      </c>
      <c r="I119" s="42">
        <v>0</v>
      </c>
      <c r="J119" s="42">
        <v>0</v>
      </c>
      <c r="K119" s="43">
        <f t="shared" si="22"/>
        <v>413484.07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734478.97</v>
      </c>
      <c r="I120" s="42">
        <v>0</v>
      </c>
      <c r="J120" s="42">
        <v>0</v>
      </c>
      <c r="K120" s="43">
        <f t="shared" si="22"/>
        <v>734478.97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36919.03</v>
      </c>
      <c r="J121" s="42">
        <v>0</v>
      </c>
      <c r="K121" s="43">
        <f t="shared" si="22"/>
        <v>36919.03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131381.99</v>
      </c>
      <c r="K122" s="46">
        <f t="shared" si="22"/>
        <v>131381.99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2014-02-11T18:00:34Z</dcterms:modified>
</cp:coreProperties>
</file>