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3" i="8"/>
  <c r="K81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K17"/>
  <c r="K18"/>
  <c r="J19"/>
  <c r="J16" s="1"/>
  <c r="K16" s="1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G60" l="1"/>
  <c r="C60"/>
  <c r="K19"/>
  <c r="H8"/>
  <c r="H7" s="1"/>
  <c r="H49" s="1"/>
  <c r="H48" s="1"/>
  <c r="F8"/>
  <c r="F7" s="1"/>
  <c r="F49" s="1"/>
  <c r="F48" s="1"/>
  <c r="D8"/>
  <c r="D7" s="1"/>
  <c r="D49" s="1"/>
  <c r="D48" s="1"/>
  <c r="B8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I60"/>
  <c r="H60"/>
  <c r="F60"/>
  <c r="E60"/>
  <c r="K68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J47" l="1"/>
  <c r="J97"/>
  <c r="J96" s="1"/>
  <c r="J123" s="1"/>
  <c r="C48"/>
  <c r="K60"/>
  <c r="K8"/>
  <c r="K7" s="1"/>
  <c r="B48"/>
  <c r="K49"/>
  <c r="K61"/>
  <c r="C97" l="1"/>
  <c r="C96" s="1"/>
  <c r="C107" s="1"/>
  <c r="K107" s="1"/>
  <c r="K104" s="1"/>
  <c r="C47"/>
  <c r="B47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<sst xmlns="http://schemas.openxmlformats.org/spreadsheetml/2006/main" count="129" uniqueCount="129">
  <si>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</si>
  <si>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</si>
  <si>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</si>
  <si>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</si>
  <si>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</si>
  <si>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</si>
  <si>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</si>
  <si>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</si>
  <si>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</si>
  <si>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</si>
  <si>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</si>
  <si>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</si>
  <si>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</si>
  <si>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</si>
  <si>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</si>
  <si>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</si>
  <si>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</si>
  <si>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</si>
  <si>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</si>
  <si>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</si>
  <si>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</si>
  <si>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</si>
  <si>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</si>
  <si>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</si>
  <si>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</si>
  <si>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</si>
  <si>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</si>
  <si>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</si>
  <si>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</si>
  <si>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</si>
  <si>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</si>
  <si>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</si>
  <si>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</si>
  <si>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</si>
  <si>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</si>
  <si>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</si>
  <si>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</si>
  <si>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</si>
  <si>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</si>
  <si>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</si>
  <si>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</si>
  <si>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</si>
  <si>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</si>
  <si>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</si>
  <si>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</si>
  <si>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</si>
  <si>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</si>
  <si>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</si>
  <si>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</si>
  <si>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</si>
  <si>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</si>
  <si>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</si>
  <si>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</si>
  <si>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</si>
  <si>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</si>
  <si>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</si>
  <si>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</si>
  <si>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</si>
  <si>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</si>
  <si>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</si>
  <si>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</si>
  <si>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</si>
  <si>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</si>
  <si>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</si>
  <si>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</si>
  <si>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</si>
  <si>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</si>
  <si>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</si>
  <si>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</si>
  <si>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</si>
  <si>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</si>
  <si>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</si>
  <si>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</si>
  <si>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</si>
  <si>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</si>
  <si>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</si>
  <si>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</si>
  <si>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</si>
  <si>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</si>
  <si>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</si>
  <si>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</si>
  <si>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</si>
  <si>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</si>
  <si>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</si>
  <si>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</si>
  <si>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</si>
  <si>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</si>
  <si>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</si>
  <si>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</si>
  <si>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</si>
  <si>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</si>
  <si>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</si>
  <si>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</si>
  <si>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</si>
  <si>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</si>
  <si>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</si>
  <si>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</si>
  <si>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</si>
  <si>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</si>
  <si>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</si>
  <si>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</si>
  <si>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</si>
  <si>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</si>
  <si>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</si>
  <si>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</si>
  <si>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</si>
  <si>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</si>
  <si>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</si>
  <si>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</si>
  <si>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</si>
  <si>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</si>
  <si>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</si>
  <si>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</si>
  <si>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</si>
  <si>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</si>
  <si>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</si>
  <si>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</si>
  <si>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</si>
  <si>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</si>
  <si>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</si>
  <si>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</si>
  <si>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</si>
  <si>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</si>
  <si>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</si>
  <si>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</si>
  <si>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04/02/14 - VENCIMENTO 11/02/14</t>
  </si>
  <si>
    <t>6.3. Revisão de Remuneração pelo Transporte Coletivo  (1)</t>
  </si>
  <si>
    <t>Nota:</t>
  </si>
  <si>
    <t>(1) Revisão da remuneração das linhas da USP do mês de dezembro/13.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</si>
</sst>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604711</v>
      </c>
      <c r="C7" s="9">
        <f t="shared" si="0"/>
        <v>789332</v>
      </c>
      <c r="D7" s="9">
        <f t="shared" si="0"/>
        <v>824260</v>
      </c>
      <c r="E7" s="9">
        <f t="shared" si="0"/>
        <v>550635</v>
      </c>
      <c r="F7" s="9">
        <f t="shared" si="0"/>
        <v>777898</v>
      </c>
      <c r="G7" s="9">
        <f t="shared" si="0"/>
        <v>1183469</v>
      </c>
      <c r="H7" s="9">
        <f t="shared" si="0"/>
        <v>568436</v>
      </c>
      <c r="I7" s="9">
        <f t="shared" si="0"/>
        <v>136335</v>
      </c>
      <c r="J7" s="9">
        <f t="shared" si="0"/>
        <v>282533</v>
      </c>
      <c r="K7" s="9">
        <f t="shared" si="0"/>
        <v>5717609</v>
      </c>
      <c r="L7" s="55"/>
    </row>
    <row r="8" spans="1:13" ht="17.25" customHeight="1">
      <c r="A8" s="10" t="s">
        <v>124</v>
      </c>
      <c r="B8" s="11">
        <f>B9+B12+B16</f>
        <v>359009</v>
      </c>
      <c r="C8" s="11">
        <f t="shared" ref="C8:J8" si="1">C9+C12+C16</f>
        <v>477754</v>
      </c>
      <c r="D8" s="11">
        <f t="shared" si="1"/>
        <v>466256</v>
      </c>
      <c r="E8" s="11">
        <f t="shared" si="1"/>
        <v>324247</v>
      </c>
      <c r="F8" s="11">
        <f t="shared" si="1"/>
        <v>435878</v>
      </c>
      <c r="G8" s="11">
        <f t="shared" si="1"/>
        <v>639578</v>
      </c>
      <c r="H8" s="11">
        <f t="shared" si="1"/>
        <v>352502</v>
      </c>
      <c r="I8" s="11">
        <f t="shared" si="1"/>
        <v>75036</v>
      </c>
      <c r="J8" s="11">
        <f t="shared" si="1"/>
        <v>156903</v>
      </c>
      <c r="K8" s="11">
        <f>SUM(B8:J8)</f>
        <v>3287163</v>
      </c>
    </row>
    <row r="9" spans="1:13" ht="17.25" customHeight="1">
      <c r="A9" s="15" t="s">
        <v>17</v>
      </c>
      <c r="B9" s="13">
        <f>+B10+B11</f>
        <v>58116</v>
      </c>
      <c r="C9" s="13">
        <f t="shared" ref="C9:J9" si="2">+C10+C11</f>
        <v>77637</v>
      </c>
      <c r="D9" s="13">
        <f t="shared" si="2"/>
        <v>70879</v>
      </c>
      <c r="E9" s="13">
        <f t="shared" si="2"/>
        <v>50780</v>
      </c>
      <c r="F9" s="13">
        <f t="shared" si="2"/>
        <v>62353</v>
      </c>
      <c r="G9" s="13">
        <f t="shared" si="2"/>
        <v>70994</v>
      </c>
      <c r="H9" s="13">
        <f t="shared" si="2"/>
        <v>67378</v>
      </c>
      <c r="I9" s="13">
        <f t="shared" si="2"/>
        <v>13533</v>
      </c>
      <c r="J9" s="13">
        <f t="shared" si="2"/>
        <v>21923</v>
      </c>
      <c r="K9" s="11">
        <f>SUM(B9:J9)</f>
        <v>493593</v>
      </c>
    </row>
    <row r="10" spans="1:13" ht="17.25" customHeight="1">
      <c r="A10" s="31" t="s">
        <v>18</v>
      </c>
      <c r="B10" s="13">
        <v>58116</v>
      </c>
      <c r="C10" s="13">
        <v>77637</v>
      </c>
      <c r="D10" s="13">
        <v>70879</v>
      </c>
      <c r="E10" s="13">
        <v>50780</v>
      </c>
      <c r="F10" s="13">
        <v>62353</v>
      </c>
      <c r="G10" s="13">
        <v>70994</v>
      </c>
      <c r="H10" s="13">
        <v>67378</v>
      </c>
      <c r="I10" s="13">
        <v>13533</v>
      </c>
      <c r="J10" s="13">
        <v>21923</v>
      </c>
      <c r="K10" s="11">
        <f>SUM(B10:J10)</f>
        <v>493593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298750</v>
      </c>
      <c r="C12" s="17">
        <f t="shared" si="3"/>
        <v>396998</v>
      </c>
      <c r="D12" s="17">
        <f t="shared" si="3"/>
        <v>392790</v>
      </c>
      <c r="E12" s="17">
        <f t="shared" si="3"/>
        <v>271337</v>
      </c>
      <c r="F12" s="17">
        <f t="shared" si="3"/>
        <v>370708</v>
      </c>
      <c r="G12" s="17">
        <f t="shared" si="3"/>
        <v>564255</v>
      </c>
      <c r="H12" s="17">
        <f t="shared" si="3"/>
        <v>282846</v>
      </c>
      <c r="I12" s="17">
        <f t="shared" si="3"/>
        <v>60875</v>
      </c>
      <c r="J12" s="17">
        <f t="shared" si="3"/>
        <v>134060</v>
      </c>
      <c r="K12" s="11">
        <f t="shared" ref="K12:K27" si="4">SUM(B12:J12)</f>
        <v>2772619</v>
      </c>
    </row>
    <row r="13" spans="1:13" ht="17.25" customHeight="1">
      <c r="A13" s="14" t="s">
        <v>20</v>
      </c>
      <c r="B13" s="13">
        <v>148793</v>
      </c>
      <c r="C13" s="13">
        <v>213507</v>
      </c>
      <c r="D13" s="13">
        <v>215225</v>
      </c>
      <c r="E13" s="13">
        <v>144493</v>
      </c>
      <c r="F13" s="13">
        <v>197457</v>
      </c>
      <c r="G13" s="13">
        <v>288096</v>
      </c>
      <c r="H13" s="13">
        <v>140969</v>
      </c>
      <c r="I13" s="13">
        <v>34510</v>
      </c>
      <c r="J13" s="13">
        <v>73730</v>
      </c>
      <c r="K13" s="11">
        <f t="shared" si="4"/>
        <v>1456780</v>
      </c>
      <c r="L13" s="55"/>
      <c r="M13" s="56"/>
    </row>
    <row r="14" spans="1:13" ht="17.25" customHeight="1">
      <c r="A14" s="14" t="s">
        <v>21</v>
      </c>
      <c r="B14" s="13">
        <v>140719</v>
      </c>
      <c r="C14" s="13">
        <v>170139</v>
      </c>
      <c r="D14" s="13">
        <v>165410</v>
      </c>
      <c r="E14" s="13">
        <v>118490</v>
      </c>
      <c r="F14" s="13">
        <v>162434</v>
      </c>
      <c r="G14" s="13">
        <v>262564</v>
      </c>
      <c r="H14" s="13">
        <v>132008</v>
      </c>
      <c r="I14" s="13">
        <v>23951</v>
      </c>
      <c r="J14" s="13">
        <v>56067</v>
      </c>
      <c r="K14" s="11">
        <f t="shared" si="4"/>
        <v>1231782</v>
      </c>
      <c r="L14" s="55"/>
    </row>
    <row r="15" spans="1:13" ht="17.25" customHeight="1">
      <c r="A15" s="14" t="s">
        <v>22</v>
      </c>
      <c r="B15" s="13">
        <v>9238</v>
      </c>
      <c r="C15" s="13">
        <v>13352</v>
      </c>
      <c r="D15" s="13">
        <v>12155</v>
      </c>
      <c r="E15" s="13">
        <v>8354</v>
      </c>
      <c r="F15" s="13">
        <v>10817</v>
      </c>
      <c r="G15" s="13">
        <v>13595</v>
      </c>
      <c r="H15" s="13">
        <v>9869</v>
      </c>
      <c r="I15" s="13">
        <v>2414</v>
      </c>
      <c r="J15" s="13">
        <v>4263</v>
      </c>
      <c r="K15" s="11">
        <f t="shared" si="4"/>
        <v>84057</v>
      </c>
    </row>
    <row r="16" spans="1:13" ht="17.25" customHeight="1">
      <c r="A16" s="15" t="s">
        <v>120</v>
      </c>
      <c r="B16" s="13">
        <f>B17+B18+B19</f>
        <v>2143</v>
      </c>
      <c r="C16" s="13">
        <f t="shared" ref="C16:J16" si="5">C17+C18+C19</f>
        <v>3119</v>
      </c>
      <c r="D16" s="13">
        <f t="shared" si="5"/>
        <v>2587</v>
      </c>
      <c r="E16" s="13">
        <f t="shared" si="5"/>
        <v>2130</v>
      </c>
      <c r="F16" s="13">
        <f t="shared" si="5"/>
        <v>2817</v>
      </c>
      <c r="G16" s="13">
        <f t="shared" si="5"/>
        <v>4329</v>
      </c>
      <c r="H16" s="13">
        <f t="shared" si="5"/>
        <v>2278</v>
      </c>
      <c r="I16" s="13">
        <f t="shared" si="5"/>
        <v>628</v>
      </c>
      <c r="J16" s="13">
        <f t="shared" si="5"/>
        <v>920</v>
      </c>
      <c r="K16" s="11">
        <f t="shared" si="4"/>
        <v>20951</v>
      </c>
    </row>
    <row r="17" spans="1:12" ht="17.25" customHeight="1">
      <c r="A17" s="14" t="s">
        <v>121</v>
      </c>
      <c r="B17" s="13">
        <v>2119</v>
      </c>
      <c r="C17" s="13">
        <v>3058</v>
      </c>
      <c r="D17" s="13">
        <v>2520</v>
      </c>
      <c r="E17" s="13">
        <v>2058</v>
      </c>
      <c r="F17" s="13">
        <v>2737</v>
      </c>
      <c r="G17" s="13">
        <v>4222</v>
      </c>
      <c r="H17" s="13">
        <v>2231</v>
      </c>
      <c r="I17" s="13">
        <v>618</v>
      </c>
      <c r="J17" s="13">
        <v>903</v>
      </c>
      <c r="K17" s="11">
        <f t="shared" si="4"/>
        <v>20466</v>
      </c>
    </row>
    <row r="18" spans="1:12" ht="17.25" customHeight="1">
      <c r="A18" s="14" t="s">
        <v>122</v>
      </c>
      <c r="B18" s="13">
        <v>24</v>
      </c>
      <c r="C18" s="13">
        <v>61</v>
      </c>
      <c r="D18" s="13">
        <v>67</v>
      </c>
      <c r="E18" s="13">
        <v>72</v>
      </c>
      <c r="F18" s="13">
        <v>80</v>
      </c>
      <c r="G18" s="13">
        <v>107</v>
      </c>
      <c r="H18" s="13">
        <v>47</v>
      </c>
      <c r="I18" s="13">
        <v>10</v>
      </c>
      <c r="J18" s="13">
        <v>17</v>
      </c>
      <c r="K18" s="11">
        <f t="shared" si="4"/>
        <v>485</v>
      </c>
    </row>
    <row r="19" spans="1:12" ht="17.25" customHeight="1">
      <c r="A19" s="14" t="s">
        <v>123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203070</v>
      </c>
      <c r="C20" s="11">
        <f t="shared" ref="C20:J20" si="6">+C21+C22+C23</f>
        <v>244375</v>
      </c>
      <c r="D20" s="11">
        <f t="shared" si="6"/>
        <v>276915</v>
      </c>
      <c r="E20" s="11">
        <f t="shared" si="6"/>
        <v>177831</v>
      </c>
      <c r="F20" s="11">
        <f t="shared" si="6"/>
        <v>281204</v>
      </c>
      <c r="G20" s="11">
        <f t="shared" si="6"/>
        <v>478188</v>
      </c>
      <c r="H20" s="11">
        <f t="shared" si="6"/>
        <v>175792</v>
      </c>
      <c r="I20" s="11">
        <f t="shared" si="6"/>
        <v>45983</v>
      </c>
      <c r="J20" s="11">
        <f t="shared" si="6"/>
        <v>92252</v>
      </c>
      <c r="K20" s="11">
        <f t="shared" si="4"/>
        <v>1975610</v>
      </c>
    </row>
    <row r="21" spans="1:12" ht="17.25" customHeight="1">
      <c r="A21" s="12" t="s">
        <v>24</v>
      </c>
      <c r="B21" s="13">
        <v>114792</v>
      </c>
      <c r="C21" s="13">
        <v>151827</v>
      </c>
      <c r="D21" s="13">
        <v>171016</v>
      </c>
      <c r="E21" s="13">
        <v>107259</v>
      </c>
      <c r="F21" s="13">
        <v>169124</v>
      </c>
      <c r="G21" s="13">
        <v>270972</v>
      </c>
      <c r="H21" s="13">
        <v>105205</v>
      </c>
      <c r="I21" s="13">
        <v>29795</v>
      </c>
      <c r="J21" s="13">
        <v>56581</v>
      </c>
      <c r="K21" s="11">
        <f t="shared" si="4"/>
        <v>1176571</v>
      </c>
      <c r="L21" s="55"/>
    </row>
    <row r="22" spans="1:12" ht="17.25" customHeight="1">
      <c r="A22" s="12" t="s">
        <v>25</v>
      </c>
      <c r="B22" s="13">
        <v>83445</v>
      </c>
      <c r="C22" s="13">
        <v>86596</v>
      </c>
      <c r="D22" s="13">
        <v>99236</v>
      </c>
      <c r="E22" s="13">
        <v>66533</v>
      </c>
      <c r="F22" s="13">
        <v>105964</v>
      </c>
      <c r="G22" s="13">
        <v>198001</v>
      </c>
      <c r="H22" s="13">
        <v>66297</v>
      </c>
      <c r="I22" s="13">
        <v>14945</v>
      </c>
      <c r="J22" s="13">
        <v>33350</v>
      </c>
      <c r="K22" s="11">
        <f t="shared" si="4"/>
        <v>754367</v>
      </c>
      <c r="L22" s="55"/>
    </row>
    <row r="23" spans="1:12" ht="17.25" customHeight="1">
      <c r="A23" s="12" t="s">
        <v>26</v>
      </c>
      <c r="B23" s="13">
        <v>4833</v>
      </c>
      <c r="C23" s="13">
        <v>5952</v>
      </c>
      <c r="D23" s="13">
        <v>6663</v>
      </c>
      <c r="E23" s="13">
        <v>4039</v>
      </c>
      <c r="F23" s="13">
        <v>6116</v>
      </c>
      <c r="G23" s="13">
        <v>9215</v>
      </c>
      <c r="H23" s="13">
        <v>4290</v>
      </c>
      <c r="I23" s="13">
        <v>1243</v>
      </c>
      <c r="J23" s="13">
        <v>2321</v>
      </c>
      <c r="K23" s="11">
        <f t="shared" si="4"/>
        <v>44672</v>
      </c>
    </row>
    <row r="24" spans="1:12" ht="17.25" customHeight="1">
      <c r="A24" s="16" t="s">
        <v>27</v>
      </c>
      <c r="B24" s="13">
        <v>42632</v>
      </c>
      <c r="C24" s="13">
        <v>67203</v>
      </c>
      <c r="D24" s="13">
        <v>81089</v>
      </c>
      <c r="E24" s="13">
        <v>48557</v>
      </c>
      <c r="F24" s="13">
        <v>60816</v>
      </c>
      <c r="G24" s="13">
        <v>65703</v>
      </c>
      <c r="H24" s="13">
        <v>33663</v>
      </c>
      <c r="I24" s="13">
        <v>15316</v>
      </c>
      <c r="J24" s="13">
        <v>33378</v>
      </c>
      <c r="K24" s="11">
        <f t="shared" si="4"/>
        <v>448357</v>
      </c>
    </row>
    <row r="25" spans="1:12" ht="17.25" customHeight="1">
      <c r="A25" s="12" t="s">
        <v>28</v>
      </c>
      <c r="B25" s="13">
        <v>27284</v>
      </c>
      <c r="C25" s="13">
        <v>43010</v>
      </c>
      <c r="D25" s="13">
        <v>51897</v>
      </c>
      <c r="E25" s="13">
        <v>31076</v>
      </c>
      <c r="F25" s="13">
        <v>38922</v>
      </c>
      <c r="G25" s="13">
        <v>42050</v>
      </c>
      <c r="H25" s="13">
        <v>21544</v>
      </c>
      <c r="I25" s="13">
        <v>9802</v>
      </c>
      <c r="J25" s="13">
        <v>21362</v>
      </c>
      <c r="K25" s="11">
        <f t="shared" si="4"/>
        <v>286947</v>
      </c>
      <c r="L25" s="55"/>
    </row>
    <row r="26" spans="1:12" ht="17.25" customHeight="1">
      <c r="A26" s="12" t="s">
        <v>29</v>
      </c>
      <c r="B26" s="13">
        <v>15348</v>
      </c>
      <c r="C26" s="13">
        <v>24193</v>
      </c>
      <c r="D26" s="13">
        <v>29192</v>
      </c>
      <c r="E26" s="13">
        <v>17481</v>
      </c>
      <c r="F26" s="13">
        <v>21894</v>
      </c>
      <c r="G26" s="13">
        <v>23653</v>
      </c>
      <c r="H26" s="13">
        <v>12119</v>
      </c>
      <c r="I26" s="13">
        <v>5514</v>
      </c>
      <c r="J26" s="13">
        <v>12016</v>
      </c>
      <c r="K26" s="11">
        <f t="shared" si="4"/>
        <v>161410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6479</v>
      </c>
      <c r="I27" s="11">
        <v>0</v>
      </c>
      <c r="J27" s="11">
        <v>0</v>
      </c>
      <c r="K27" s="11">
        <f t="shared" si="4"/>
        <v>6479</v>
      </c>
    </row>
    <row r="28" spans="1:12" ht="15.75" customHeight="1">
      <c r="A28" s="2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13556.23</v>
      </c>
      <c r="I35" s="20">
        <v>0</v>
      </c>
      <c r="J35" s="20">
        <v>0</v>
      </c>
      <c r="K35" s="24">
        <f>SUM(B35:J35)</f>
        <v>13556.23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1388248.54</v>
      </c>
      <c r="C47" s="23">
        <f t="shared" ref="C47:H47" si="9">+C48+C56</f>
        <v>2064491.67</v>
      </c>
      <c r="D47" s="23">
        <f t="shared" si="9"/>
        <v>2445730.39</v>
      </c>
      <c r="E47" s="23">
        <f t="shared" si="9"/>
        <v>1384461.32</v>
      </c>
      <c r="F47" s="23">
        <f t="shared" si="9"/>
        <v>1891661.09</v>
      </c>
      <c r="G47" s="23">
        <f t="shared" si="9"/>
        <v>2476023.61</v>
      </c>
      <c r="H47" s="23">
        <f t="shared" si="9"/>
        <v>1378927.9000000001</v>
      </c>
      <c r="I47" s="23">
        <f>+I48+I56</f>
        <v>574720.18999999994</v>
      </c>
      <c r="J47" s="23">
        <f>+J48+J56</f>
        <v>717778.14</v>
      </c>
      <c r="K47" s="23">
        <f>SUM(B47:J47)</f>
        <v>14322042.85</v>
      </c>
    </row>
    <row r="48" spans="1:11" ht="17.25" customHeight="1">
      <c r="A48" s="16" t="s">
        <v>48</v>
      </c>
      <c r="B48" s="24">
        <f>SUM(B49:B55)</f>
        <v>1373238.21</v>
      </c>
      <c r="C48" s="24">
        <f t="shared" ref="C48:H48" si="10">SUM(C49:C55)</f>
        <v>2044483.78</v>
      </c>
      <c r="D48" s="24">
        <f t="shared" si="10"/>
        <v>2425467.48</v>
      </c>
      <c r="E48" s="24">
        <f t="shared" si="10"/>
        <v>1365574.8</v>
      </c>
      <c r="F48" s="24">
        <f t="shared" si="10"/>
        <v>1872867.22</v>
      </c>
      <c r="G48" s="24">
        <f t="shared" si="10"/>
        <v>2451082.65</v>
      </c>
      <c r="H48" s="24">
        <f t="shared" si="10"/>
        <v>1363478.04</v>
      </c>
      <c r="I48" s="24">
        <f>SUM(I49:I55)</f>
        <v>574720.18999999994</v>
      </c>
      <c r="J48" s="24">
        <f>SUM(J49:J55)</f>
        <v>706191.23</v>
      </c>
      <c r="K48" s="24">
        <f t="shared" ref="K48:K56" si="11">SUM(B48:J48)</f>
        <v>14177103.6</v>
      </c>
    </row>
    <row r="49" spans="1:11" ht="17.25" customHeight="1">
      <c r="A49" s="36" t="s">
        <v>49</v>
      </c>
      <c r="B49" s="24">
        <f t="shared" ref="B49:H49" si="12">ROUND(B30*B7,2)</f>
        <v>1373238.21</v>
      </c>
      <c r="C49" s="24">
        <f t="shared" si="12"/>
        <v>2039949.62</v>
      </c>
      <c r="D49" s="24">
        <f t="shared" si="12"/>
        <v>2425467.48</v>
      </c>
      <c r="E49" s="24">
        <f t="shared" si="12"/>
        <v>1365574.8</v>
      </c>
      <c r="F49" s="24">
        <f t="shared" si="12"/>
        <v>1872867.22</v>
      </c>
      <c r="G49" s="24">
        <f t="shared" si="12"/>
        <v>2451082.65</v>
      </c>
      <c r="H49" s="24">
        <f t="shared" si="12"/>
        <v>1349921.81</v>
      </c>
      <c r="I49" s="24">
        <f>ROUND(I30*I7,2)</f>
        <v>574720.18999999994</v>
      </c>
      <c r="J49" s="24">
        <f>ROUND(J30*J7,2)</f>
        <v>706191.23</v>
      </c>
      <c r="K49" s="24">
        <f t="shared" si="11"/>
        <v>14159013.210000001</v>
      </c>
    </row>
    <row r="50" spans="1:11" ht="17.25" customHeight="1">
      <c r="A50" s="36" t="s">
        <v>50</v>
      </c>
      <c r="B50" s="20">
        <v>0</v>
      </c>
      <c r="C50" s="24">
        <f>ROUND(C31*C7,2)</f>
        <v>4534.16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4534.16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13556.23</v>
      </c>
      <c r="I53" s="33">
        <f>+I35</f>
        <v>0</v>
      </c>
      <c r="J53" s="33">
        <f>+J35</f>
        <v>0</v>
      </c>
      <c r="K53" s="24">
        <f t="shared" si="11"/>
        <v>13556.23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</row>
    <row r="58" spans="1:11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-429751.83</v>
      </c>
      <c r="C60" s="37">
        <f t="shared" si="13"/>
        <v>-262137.49</v>
      </c>
      <c r="D60" s="37">
        <f t="shared" si="13"/>
        <v>-307398</v>
      </c>
      <c r="E60" s="37">
        <f t="shared" si="13"/>
        <v>-453124.42</v>
      </c>
      <c r="F60" s="37">
        <f t="shared" si="13"/>
        <v>-463600.53</v>
      </c>
      <c r="G60" s="37">
        <f t="shared" si="13"/>
        <v>-461854.34</v>
      </c>
      <c r="H60" s="37">
        <f t="shared" si="13"/>
        <v>-217795.16</v>
      </c>
      <c r="I60" s="37">
        <f t="shared" si="13"/>
        <v>167038.82</v>
      </c>
      <c r="J60" s="37">
        <f t="shared" si="13"/>
        <v>539788.06000000006</v>
      </c>
      <c r="K60" s="37">
        <f>SUM(B60:J60)</f>
        <v>-1888834.8900000001</v>
      </c>
    </row>
    <row r="61" spans="1:11" ht="18.75" customHeight="1">
      <c r="A61" s="16" t="s">
        <v>83</v>
      </c>
      <c r="B61" s="37">
        <f t="shared" ref="B61:J61" si="14">B62+B63+B64+B65+B66+B67</f>
        <v>-414937.32</v>
      </c>
      <c r="C61" s="37">
        <f t="shared" si="14"/>
        <v>-240435.4</v>
      </c>
      <c r="D61" s="37">
        <f t="shared" si="14"/>
        <v>-285861.86</v>
      </c>
      <c r="E61" s="37">
        <f t="shared" si="14"/>
        <v>-425893.19</v>
      </c>
      <c r="F61" s="37">
        <f t="shared" si="14"/>
        <v>-443587.17000000004</v>
      </c>
      <c r="G61" s="37">
        <f t="shared" si="14"/>
        <v>-431975.64</v>
      </c>
      <c r="H61" s="37">
        <f t="shared" si="14"/>
        <v>-202134</v>
      </c>
      <c r="I61" s="37">
        <f t="shared" si="14"/>
        <v>-40599</v>
      </c>
      <c r="J61" s="37">
        <f t="shared" si="14"/>
        <v>-65769</v>
      </c>
      <c r="K61" s="37">
        <f t="shared" ref="K61:K93" si="15">SUM(B61:J61)</f>
        <v>-2551192.58</v>
      </c>
    </row>
    <row r="62" spans="1:11" ht="18.75" customHeight="1">
      <c r="A62" s="12" t="s">
        <v>84</v>
      </c>
      <c r="B62" s="37">
        <f>-ROUND(B9*$D$3,2)</f>
        <v>-174348</v>
      </c>
      <c r="C62" s="37">
        <f t="shared" ref="C62:J62" si="16">-ROUND(C9*$D$3,2)</f>
        <v>-232911</v>
      </c>
      <c r="D62" s="37">
        <f t="shared" si="16"/>
        <v>-212637</v>
      </c>
      <c r="E62" s="37">
        <f t="shared" si="16"/>
        <v>-152340</v>
      </c>
      <c r="F62" s="37">
        <f t="shared" si="16"/>
        <v>-187059</v>
      </c>
      <c r="G62" s="37">
        <f t="shared" si="16"/>
        <v>-212982</v>
      </c>
      <c r="H62" s="37">
        <f t="shared" si="16"/>
        <v>-202134</v>
      </c>
      <c r="I62" s="37">
        <f t="shared" si="16"/>
        <v>-40599</v>
      </c>
      <c r="J62" s="37">
        <f t="shared" si="16"/>
        <v>-65769</v>
      </c>
      <c r="K62" s="37">
        <f t="shared" si="15"/>
        <v>-1480779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-240589.32</v>
      </c>
      <c r="C66" s="49">
        <v>-7524.4</v>
      </c>
      <c r="D66" s="49">
        <v>-73224.86</v>
      </c>
      <c r="E66" s="49">
        <v>-273553.19</v>
      </c>
      <c r="F66" s="49">
        <v>-256528.17</v>
      </c>
      <c r="G66" s="49">
        <v>-218993.64</v>
      </c>
      <c r="H66" s="20">
        <v>0</v>
      </c>
      <c r="I66" s="20">
        <v>0</v>
      </c>
      <c r="J66" s="20">
        <v>0</v>
      </c>
      <c r="K66" s="37">
        <f t="shared" si="15"/>
        <v>-1070413.58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-27231.23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207637.82</v>
      </c>
      <c r="J68" s="37">
        <f t="shared" si="17"/>
        <v>605557.06000000006</v>
      </c>
      <c r="K68" s="37">
        <f t="shared" si="15"/>
        <v>663400.25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37">
        <v>252000</v>
      </c>
      <c r="J81" s="20">
        <v>630000</v>
      </c>
      <c r="K81" s="50">
        <f t="shared" si="15"/>
        <v>882000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8">
        <f t="shared" si="15"/>
        <v>0</v>
      </c>
      <c r="L90" s="60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59">
        <v>0</v>
      </c>
      <c r="L91" s="59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-11491.03</v>
      </c>
      <c r="F92" s="20">
        <v>0</v>
      </c>
      <c r="G92" s="20">
        <v>0</v>
      </c>
      <c r="H92" s="20">
        <v>0</v>
      </c>
      <c r="I92" s="50">
        <v>-7241.47</v>
      </c>
      <c r="J92" s="50">
        <v>-12848.23</v>
      </c>
      <c r="K92" s="50">
        <f t="shared" si="15"/>
        <v>-31580.73</v>
      </c>
      <c r="L92" s="59"/>
    </row>
    <row r="93" spans="1:12" ht="18.75" customHeight="1">
      <c r="A93" s="16" t="s">
        <v>126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50">
        <v>-1042.56</v>
      </c>
      <c r="I93" s="20">
        <v>0</v>
      </c>
      <c r="J93" s="20">
        <v>0</v>
      </c>
      <c r="K93" s="50">
        <f t="shared" si="15"/>
        <v>-1042.56</v>
      </c>
      <c r="L93" s="59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58">
        <f t="shared" ref="K94:K99" si="18">SUM(B94:J94)</f>
        <v>0</v>
      </c>
      <c r="L94" s="60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958496.70999999985</v>
      </c>
      <c r="C96" s="25">
        <f t="shared" si="19"/>
        <v>1802354.18</v>
      </c>
      <c r="D96" s="25">
        <f t="shared" si="19"/>
        <v>2138332.39</v>
      </c>
      <c r="E96" s="25">
        <f t="shared" si="19"/>
        <v>931336.90000000014</v>
      </c>
      <c r="F96" s="25">
        <f t="shared" si="19"/>
        <v>1428060.5599999998</v>
      </c>
      <c r="G96" s="25">
        <f t="shared" si="19"/>
        <v>2014169.2699999998</v>
      </c>
      <c r="H96" s="25">
        <f t="shared" si="19"/>
        <v>1161132.74</v>
      </c>
      <c r="I96" s="25">
        <f>+I97+I98</f>
        <v>741759.01</v>
      </c>
      <c r="J96" s="25">
        <f>+J97+J98</f>
        <v>1257566.2</v>
      </c>
      <c r="K96" s="50">
        <f t="shared" si="18"/>
        <v>12433207.959999999</v>
      </c>
      <c r="L96" s="57"/>
    </row>
    <row r="97" spans="1:16" ht="18.75" customHeight="1">
      <c r="A97" s="16" t="s">
        <v>91</v>
      </c>
      <c r="B97" s="25">
        <f t="shared" ref="B97:J97" si="20">+B48+B61+B68+B93</f>
        <v>943486.37999999989</v>
      </c>
      <c r="C97" s="25">
        <f t="shared" si="20"/>
        <v>1782346.29</v>
      </c>
      <c r="D97" s="25">
        <f t="shared" si="20"/>
        <v>2118069.48</v>
      </c>
      <c r="E97" s="25">
        <f t="shared" si="20"/>
        <v>912450.38000000012</v>
      </c>
      <c r="F97" s="25">
        <f t="shared" si="20"/>
        <v>1409266.6899999997</v>
      </c>
      <c r="G97" s="25">
        <f t="shared" si="20"/>
        <v>1989228.3099999998</v>
      </c>
      <c r="H97" s="25">
        <f t="shared" si="20"/>
        <v>1145682.8799999999</v>
      </c>
      <c r="I97" s="25">
        <f t="shared" si="20"/>
        <v>741759.01</v>
      </c>
      <c r="J97" s="25">
        <f t="shared" si="20"/>
        <v>1245979.29</v>
      </c>
      <c r="K97" s="50">
        <f t="shared" si="18"/>
        <v>12288268.710000001</v>
      </c>
      <c r="L97" s="57"/>
    </row>
    <row r="98" spans="1:16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18793.87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144939.25000000003</v>
      </c>
    </row>
    <row r="99" spans="1:16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6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6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6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6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12433207.949999999</v>
      </c>
      <c r="L104" s="61"/>
    </row>
    <row r="105" spans="1:16" ht="18.75" customHeight="1">
      <c r="A105" s="27" t="s">
        <v>79</v>
      </c>
      <c r="B105" s="28">
        <v>118013.46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118013.46</v>
      </c>
    </row>
    <row r="106" spans="1:16" ht="18.75" customHeight="1">
      <c r="A106" s="27" t="s">
        <v>80</v>
      </c>
      <c r="B106" s="28">
        <v>840483.25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840483.25</v>
      </c>
    </row>
    <row r="107" spans="1:16" ht="18.75" customHeight="1">
      <c r="A107" s="27" t="s">
        <v>81</v>
      </c>
      <c r="B107" s="42">
        <v>0</v>
      </c>
      <c r="C107" s="28">
        <f>+C96</f>
        <v>1802354.18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1802354.18</v>
      </c>
    </row>
    <row r="108" spans="1:16" ht="18.75" customHeight="1">
      <c r="A108" s="27" t="s">
        <v>82</v>
      </c>
      <c r="B108" s="42">
        <v>0</v>
      </c>
      <c r="C108" s="42">
        <v>0</v>
      </c>
      <c r="D108" s="28">
        <f>+D96</f>
        <v>2138332.39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2138332.39</v>
      </c>
    </row>
    <row r="109" spans="1:16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931336.90000000014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931336.90000000014</v>
      </c>
    </row>
    <row r="110" spans="1:16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197271.46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197271.46</v>
      </c>
    </row>
    <row r="111" spans="1:16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271549.37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271549.37</v>
      </c>
    </row>
    <row r="112" spans="1:16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428953.69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428953.69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530286.04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530286.04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565065.04</v>
      </c>
      <c r="H114" s="42">
        <v>0</v>
      </c>
      <c r="I114" s="42">
        <v>0</v>
      </c>
      <c r="J114" s="42">
        <v>0</v>
      </c>
      <c r="K114" s="43">
        <f t="shared" si="22"/>
        <v>565065.04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47559.24</v>
      </c>
      <c r="H115" s="42">
        <v>0</v>
      </c>
      <c r="I115" s="42">
        <v>0</v>
      </c>
      <c r="J115" s="42">
        <v>0</v>
      </c>
      <c r="K115" s="43">
        <f t="shared" si="22"/>
        <v>47559.24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319638.21999999997</v>
      </c>
      <c r="H116" s="42">
        <v>0</v>
      </c>
      <c r="I116" s="42">
        <v>0</v>
      </c>
      <c r="J116" s="42">
        <v>0</v>
      </c>
      <c r="K116" s="43">
        <f t="shared" si="22"/>
        <v>319638.21999999997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294958.7</v>
      </c>
      <c r="H117" s="42">
        <v>0</v>
      </c>
      <c r="I117" s="42">
        <v>0</v>
      </c>
      <c r="J117" s="42">
        <v>0</v>
      </c>
      <c r="K117" s="43">
        <f t="shared" si="22"/>
        <v>294958.7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786948.06</v>
      </c>
      <c r="H118" s="42">
        <v>0</v>
      </c>
      <c r="I118" s="42">
        <v>0</v>
      </c>
      <c r="J118" s="42">
        <v>0</v>
      </c>
      <c r="K118" s="43">
        <f t="shared" si="22"/>
        <v>786948.06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425212.51</v>
      </c>
      <c r="I119" s="42">
        <v>0</v>
      </c>
      <c r="J119" s="42">
        <v>0</v>
      </c>
      <c r="K119" s="43">
        <f t="shared" si="22"/>
        <v>425212.51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735920.23</v>
      </c>
      <c r="I120" s="42">
        <v>0</v>
      </c>
      <c r="J120" s="42">
        <v>0</v>
      </c>
      <c r="K120" s="43">
        <f t="shared" si="22"/>
        <v>735920.23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741759.01</v>
      </c>
      <c r="J121" s="42">
        <v>0</v>
      </c>
      <c r="K121" s="43">
        <f t="shared" si="22"/>
        <v>741759.01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1257566.2</v>
      </c>
      <c r="K122" s="46">
        <f t="shared" si="22"/>
        <v>1257566.2</v>
      </c>
    </row>
    <row r="123" spans="1:11" ht="18.75" customHeight="1">
      <c r="A123" s="41" t="s">
        <v>127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41" t="s">
        <v>128</v>
      </c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2014-02-10T17:52:30Z</dcterms:modified>
</cp:coreProperties>
</file>