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B9" i="8"/>
  <c r="B8" s="1"/>
  <c r="C9"/>
  <c r="C8" s="1"/>
  <c r="C7" s="1"/>
  <c r="D9"/>
  <c r="D8" s="1"/>
  <c r="D7" s="1"/>
  <c r="D49" s="1"/>
  <c r="D48" s="1"/>
  <c r="E9"/>
  <c r="E8" s="1"/>
  <c r="E7" s="1"/>
  <c r="E49" s="1"/>
  <c r="E48" s="1"/>
  <c r="F9"/>
  <c r="F8" s="1"/>
  <c r="F7" s="1"/>
  <c r="F49" s="1"/>
  <c r="F48" s="1"/>
  <c r="G9"/>
  <c r="G8" s="1"/>
  <c r="G7" s="1"/>
  <c r="G49" s="1"/>
  <c r="G48" s="1"/>
  <c r="H9"/>
  <c r="H8" s="1"/>
  <c r="H7" s="1"/>
  <c r="H49" s="1"/>
  <c r="H48" s="1"/>
  <c r="I9"/>
  <c r="I8" s="1"/>
  <c r="I7" s="1"/>
  <c r="I49" s="1"/>
  <c r="I48" s="1"/>
  <c r="J9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K17"/>
  <c r="K18"/>
  <c r="J19"/>
  <c r="J16" s="1"/>
  <c r="K16" s="1"/>
  <c r="K19"/>
  <c r="B20"/>
  <c r="C20"/>
  <c r="D20"/>
  <c r="E20"/>
  <c r="F20"/>
  <c r="G20"/>
  <c r="H20"/>
  <c r="I20"/>
  <c r="J20"/>
  <c r="K20"/>
  <c r="K21"/>
  <c r="K22"/>
  <c r="K23"/>
  <c r="K24"/>
  <c r="K25"/>
  <c r="K26"/>
  <c r="K27"/>
  <c r="B29"/>
  <c r="C29"/>
  <c r="D29"/>
  <c r="E29"/>
  <c r="F29"/>
  <c r="G29"/>
  <c r="H29"/>
  <c r="I29"/>
  <c r="J29"/>
  <c r="K35"/>
  <c r="K36"/>
  <c r="K37"/>
  <c r="K39"/>
  <c r="K40"/>
  <c r="K41"/>
  <c r="K42"/>
  <c r="K43"/>
  <c r="K44"/>
  <c r="K45"/>
  <c r="K51"/>
  <c r="K52"/>
  <c r="H53"/>
  <c r="I53"/>
  <c r="J53"/>
  <c r="K53"/>
  <c r="K54"/>
  <c r="K55"/>
  <c r="K56"/>
  <c r="B62"/>
  <c r="B61" s="1"/>
  <c r="C62"/>
  <c r="C61" s="1"/>
  <c r="C60" s="1"/>
  <c r="D62"/>
  <c r="D61" s="1"/>
  <c r="D60" s="1"/>
  <c r="E62"/>
  <c r="E61" s="1"/>
  <c r="F62"/>
  <c r="F61" s="1"/>
  <c r="G62"/>
  <c r="G61" s="1"/>
  <c r="G60" s="1"/>
  <c r="H62"/>
  <c r="H61" s="1"/>
  <c r="I62"/>
  <c r="I61" s="1"/>
  <c r="J62"/>
  <c r="K62" s="1"/>
  <c r="K63"/>
  <c r="K66"/>
  <c r="B68"/>
  <c r="C68"/>
  <c r="D68"/>
  <c r="E68"/>
  <c r="F68"/>
  <c r="G68"/>
  <c r="H68"/>
  <c r="I68"/>
  <c r="J68"/>
  <c r="K69"/>
  <c r="K70"/>
  <c r="K71"/>
  <c r="K72"/>
  <c r="K73"/>
  <c r="K74"/>
  <c r="K76"/>
  <c r="K77"/>
  <c r="K78"/>
  <c r="K79"/>
  <c r="K80"/>
  <c r="K81"/>
  <c r="K82"/>
  <c r="K83"/>
  <c r="K84"/>
  <c r="K85"/>
  <c r="K86"/>
  <c r="K87"/>
  <c r="K88"/>
  <c r="K89"/>
  <c r="K90"/>
  <c r="K92"/>
  <c r="K94"/>
  <c r="K95"/>
  <c r="B98"/>
  <c r="C98"/>
  <c r="D98"/>
  <c r="E98"/>
  <c r="F98"/>
  <c r="G98"/>
  <c r="H98"/>
  <c r="I98"/>
  <c r="J98"/>
  <c r="K98" s="1"/>
  <c r="K99"/>
  <c r="K105"/>
  <c r="K106"/>
  <c r="K110"/>
  <c r="K111"/>
  <c r="K112"/>
  <c r="K113"/>
  <c r="K114"/>
  <c r="K115"/>
  <c r="K116"/>
  <c r="K117"/>
  <c r="K118"/>
  <c r="K119"/>
  <c r="K120"/>
  <c r="K121"/>
  <c r="K122"/>
  <c r="I60" l="1"/>
  <c r="H60"/>
  <c r="F60"/>
  <c r="E60"/>
  <c r="K68"/>
  <c r="B60"/>
  <c r="H47"/>
  <c r="H97"/>
  <c r="H96" s="1"/>
  <c r="F47"/>
  <c r="F97"/>
  <c r="F96" s="1"/>
  <c r="D47"/>
  <c r="D97"/>
  <c r="D96" s="1"/>
  <c r="D108" s="1"/>
  <c r="K108" s="1"/>
  <c r="B7"/>
  <c r="B49" s="1"/>
  <c r="J8"/>
  <c r="J7" s="1"/>
  <c r="J49" s="1"/>
  <c r="J48" s="1"/>
  <c r="I97"/>
  <c r="I96" s="1"/>
  <c r="I47"/>
  <c r="G97"/>
  <c r="G96" s="1"/>
  <c r="G47"/>
  <c r="E97"/>
  <c r="E96" s="1"/>
  <c r="E109" s="1"/>
  <c r="K109" s="1"/>
  <c r="E47"/>
  <c r="C50"/>
  <c r="K50" s="1"/>
  <c r="C49"/>
  <c r="C48" s="1"/>
  <c r="J61"/>
  <c r="J60" s="1"/>
  <c r="C97" l="1"/>
  <c r="C96" s="1"/>
  <c r="C107" s="1"/>
  <c r="K107" s="1"/>
  <c r="K104" s="1"/>
  <c r="C47"/>
  <c r="K8"/>
  <c r="K7" s="1"/>
  <c r="K61"/>
  <c r="J47"/>
  <c r="J97"/>
  <c r="J96" s="1"/>
  <c r="J123" s="1"/>
  <c r="B48"/>
  <c r="K49"/>
  <c r="K60"/>
  <c r="B47" l="1"/>
  <c r="K47" s="1"/>
  <c r="K48"/>
  <c r="B97"/>
  <c r="K97" l="1"/>
  <c r="B96"/>
  <c r="K96" s="1"/>
</calcChain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<sst xmlns="http://schemas.openxmlformats.org/spreadsheetml/2006/main" count="127" uniqueCount="127">
  <si>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</si>
  <si>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</si>
  <si>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</si>
  <si>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</si>
  <si>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</si>
  <si>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</si>
  <si>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</si>
  <si>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</si>
  <si>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</si>
  <si>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</si>
  <si>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</si>
  <si>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</si>
  <si>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</si>
  <si>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</si>
  <si>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</si>
  <si>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</si>
  <si>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</si>
  <si>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</si>
  <si>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</si>
  <si>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</si>
  <si>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</si>
  <si>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</si>
  <si>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</si>
  <si>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</si>
  <si>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</si>
  <si>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</si>
  <si>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</si>
  <si>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</si>
  <si>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</si>
  <si>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</si>
  <si>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</si>
  <si>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</si>
  <si>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</si>
  <si>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</si>
  <si>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</si>
  <si>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</si>
  <si>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</si>
  <si>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</si>
  <si>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</si>
  <si>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</si>
  <si>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</si>
  <si>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</si>
  <si>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</si>
  <si>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</si>
  <si>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</si>
  <si>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</si>
  <si>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</si>
  <si>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</si>
  <si>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</si>
  <si>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</si>
  <si>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</si>
  <si>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</si>
  <si>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</si>
  <si>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</si>
  <si>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</si>
  <si>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</si>
  <si>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</si>
  <si>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</si>
  <si>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</si>
  <si>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</si>
  <si>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</si>
  <si>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</si>
  <si>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</si>
  <si>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</si>
  <si>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</si>
  <si>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</si>
  <si>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</si>
  <si>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</si>
  <si>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</si>
  <si>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</si>
  <si>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</si>
  <si>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</si>
  <si>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</si>
  <si>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</si>
  <si>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</si>
  <si>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</si>
  <si>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</si>
  <si>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</si>
  <si>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</si>
  <si>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</si>
  <si>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</si>
  <si>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</si>
  <si>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</si>
  <si>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</si>
  <si>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</si>
  <si>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</si>
  <si>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</si>
  <si>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</si>
  <si>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</si>
  <si>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</si>
  <si>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</si>
  <si>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</si>
  <si>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</si>
  <si>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</si>
  <si>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</si>
  <si>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</si>
  <si>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</si>
  <si>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</si>
  <si>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</si>
  <si>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</si>
  <si>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</si>
  <si>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</si>
  <si>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</si>
  <si>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</si>
  <si>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</si>
  <si>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</si>
  <si>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</si>
  <si>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</si>
  <si>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</si>
  <si>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</si>
  <si>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</si>
  <si>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</si>
  <si>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</si>
  <si>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</si>
  <si>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</si>
  <si>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</si>
  <si>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</si>
  <si>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</si>
  <si>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</si>
  <si>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</si>
  <si>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</si>
  <si>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</si>
  <si>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</si>
  <si>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</si>
  <si>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</si>
  <si>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</si>
  <si>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OPERAÇÃO 03/02/14 - VENCIMENTO 10/02/14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</si>
</sst>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4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174" fontId="4" fillId="0" borderId="1" xfId="4" applyNumberFormat="1" applyFont="1" applyFill="1" applyBorder="1" applyAlignment="1">
      <alignment vertical="center"/>
    </xf>
    <xf numFmtId="174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0" fontId="4" fillId="0" borderId="5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43" fontId="4" fillId="0" borderId="6" xfId="4" applyFont="1" applyFill="1" applyBorder="1" applyAlignment="1">
      <alignment horizontal="center"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3" t="s">
        <v>87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3" ht="21">
      <c r="A2" s="64" t="s">
        <v>126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5" t="s">
        <v>15</v>
      </c>
      <c r="B4" s="67" t="s">
        <v>118</v>
      </c>
      <c r="C4" s="68"/>
      <c r="D4" s="68"/>
      <c r="E4" s="68"/>
      <c r="F4" s="68"/>
      <c r="G4" s="68"/>
      <c r="H4" s="68"/>
      <c r="I4" s="68"/>
      <c r="J4" s="69"/>
      <c r="K4" s="66" t="s">
        <v>16</v>
      </c>
    </row>
    <row r="5" spans="1:13" ht="38.25">
      <c r="A5" s="65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70" t="s">
        <v>117</v>
      </c>
      <c r="J5" s="70" t="s">
        <v>116</v>
      </c>
      <c r="K5" s="65"/>
    </row>
    <row r="6" spans="1:13" ht="18.75" customHeight="1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1"/>
      <c r="J6" s="71"/>
      <c r="K6" s="65"/>
    </row>
    <row r="7" spans="1:13" ht="17.25" customHeight="1">
      <c r="A7" s="8" t="s">
        <v>30</v>
      </c>
      <c r="B7" s="9">
        <f t="shared" ref="B7:K7" si="0">+B8+B20+B24+B27</f>
        <v>571664</v>
      </c>
      <c r="C7" s="9">
        <f t="shared" si="0"/>
        <v>752674</v>
      </c>
      <c r="D7" s="9">
        <f t="shared" si="0"/>
        <v>750186</v>
      </c>
      <c r="E7" s="9">
        <f t="shared" si="0"/>
        <v>529713</v>
      </c>
      <c r="F7" s="9">
        <f t="shared" si="0"/>
        <v>753168</v>
      </c>
      <c r="G7" s="9">
        <f t="shared" si="0"/>
        <v>1137762</v>
      </c>
      <c r="H7" s="9">
        <f t="shared" si="0"/>
        <v>540772</v>
      </c>
      <c r="I7" s="9">
        <f t="shared" si="0"/>
        <v>116468</v>
      </c>
      <c r="J7" s="9">
        <f t="shared" si="0"/>
        <v>278984</v>
      </c>
      <c r="K7" s="9">
        <f t="shared" si="0"/>
        <v>5431391</v>
      </c>
      <c r="L7" s="55"/>
    </row>
    <row r="8" spans="1:13" ht="17.25" customHeight="1">
      <c r="A8" s="10" t="s">
        <v>125</v>
      </c>
      <c r="B8" s="11">
        <f>B9+B12+B16</f>
        <v>340481</v>
      </c>
      <c r="C8" s="11">
        <f t="shared" ref="C8:J8" si="1">C9+C12+C16</f>
        <v>457803</v>
      </c>
      <c r="D8" s="11">
        <f t="shared" si="1"/>
        <v>428376</v>
      </c>
      <c r="E8" s="11">
        <f t="shared" si="1"/>
        <v>314154</v>
      </c>
      <c r="F8" s="11">
        <f t="shared" si="1"/>
        <v>422152</v>
      </c>
      <c r="G8" s="11">
        <f t="shared" si="1"/>
        <v>620733</v>
      </c>
      <c r="H8" s="11">
        <f t="shared" si="1"/>
        <v>335149</v>
      </c>
      <c r="I8" s="11">
        <f t="shared" si="1"/>
        <v>62701</v>
      </c>
      <c r="J8" s="11">
        <f t="shared" si="1"/>
        <v>155972</v>
      </c>
      <c r="K8" s="11">
        <f>SUM(B8:J8)</f>
        <v>3137521</v>
      </c>
    </row>
    <row r="9" spans="1:13" ht="17.25" customHeight="1">
      <c r="A9" s="15" t="s">
        <v>17</v>
      </c>
      <c r="B9" s="13">
        <f>+B10+B11</f>
        <v>60211</v>
      </c>
      <c r="C9" s="13">
        <f t="shared" ref="C9:J9" si="2">+C10+C11</f>
        <v>82057</v>
      </c>
      <c r="D9" s="13">
        <f t="shared" si="2"/>
        <v>72755</v>
      </c>
      <c r="E9" s="13">
        <f t="shared" si="2"/>
        <v>52881</v>
      </c>
      <c r="F9" s="13">
        <f t="shared" si="2"/>
        <v>66179</v>
      </c>
      <c r="G9" s="13">
        <f t="shared" si="2"/>
        <v>76338</v>
      </c>
      <c r="H9" s="13">
        <f t="shared" si="2"/>
        <v>68930</v>
      </c>
      <c r="I9" s="13">
        <f t="shared" si="2"/>
        <v>12799</v>
      </c>
      <c r="J9" s="13">
        <f t="shared" si="2"/>
        <v>23721</v>
      </c>
      <c r="K9" s="11">
        <f>SUM(B9:J9)</f>
        <v>515871</v>
      </c>
    </row>
    <row r="10" spans="1:13" ht="17.25" customHeight="1">
      <c r="A10" s="31" t="s">
        <v>18</v>
      </c>
      <c r="B10" s="13">
        <v>60211</v>
      </c>
      <c r="C10" s="13">
        <v>82057</v>
      </c>
      <c r="D10" s="13">
        <v>72755</v>
      </c>
      <c r="E10" s="13">
        <v>52881</v>
      </c>
      <c r="F10" s="13">
        <v>66179</v>
      </c>
      <c r="G10" s="13">
        <v>76338</v>
      </c>
      <c r="H10" s="13">
        <v>68930</v>
      </c>
      <c r="I10" s="13">
        <v>12799</v>
      </c>
      <c r="J10" s="13">
        <v>23721</v>
      </c>
      <c r="K10" s="11">
        <f>SUM(B10:J10)</f>
        <v>515871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31</v>
      </c>
      <c r="B12" s="17">
        <f t="shared" ref="B12:J12" si="3">SUM(B13:B15)</f>
        <v>278313</v>
      </c>
      <c r="C12" s="17">
        <f t="shared" si="3"/>
        <v>372878</v>
      </c>
      <c r="D12" s="17">
        <f t="shared" si="3"/>
        <v>353306</v>
      </c>
      <c r="E12" s="17">
        <f t="shared" si="3"/>
        <v>259323</v>
      </c>
      <c r="F12" s="17">
        <f t="shared" si="3"/>
        <v>353448</v>
      </c>
      <c r="G12" s="17">
        <f t="shared" si="3"/>
        <v>540410</v>
      </c>
      <c r="H12" s="17">
        <f t="shared" si="3"/>
        <v>264138</v>
      </c>
      <c r="I12" s="17">
        <f t="shared" si="3"/>
        <v>49379</v>
      </c>
      <c r="J12" s="17">
        <f t="shared" si="3"/>
        <v>131426</v>
      </c>
      <c r="K12" s="11">
        <f t="shared" ref="K12:K27" si="4">SUM(B12:J12)</f>
        <v>2602621</v>
      </c>
    </row>
    <row r="13" spans="1:13" ht="17.25" customHeight="1">
      <c r="A13" s="14" t="s">
        <v>20</v>
      </c>
      <c r="B13" s="13">
        <v>139863</v>
      </c>
      <c r="C13" s="13">
        <v>201421</v>
      </c>
      <c r="D13" s="13">
        <v>196542</v>
      </c>
      <c r="E13" s="13">
        <v>138921</v>
      </c>
      <c r="F13" s="13">
        <v>189407</v>
      </c>
      <c r="G13" s="13">
        <v>277343</v>
      </c>
      <c r="H13" s="13">
        <v>132531</v>
      </c>
      <c r="I13" s="13">
        <v>28897</v>
      </c>
      <c r="J13" s="13">
        <v>72379</v>
      </c>
      <c r="K13" s="11">
        <f t="shared" si="4"/>
        <v>1377304</v>
      </c>
      <c r="L13" s="55"/>
      <c r="M13" s="56"/>
    </row>
    <row r="14" spans="1:13" ht="17.25" customHeight="1">
      <c r="A14" s="14" t="s">
        <v>21</v>
      </c>
      <c r="B14" s="13">
        <v>130532</v>
      </c>
      <c r="C14" s="13">
        <v>159891</v>
      </c>
      <c r="D14" s="13">
        <v>146657</v>
      </c>
      <c r="E14" s="13">
        <v>113223</v>
      </c>
      <c r="F14" s="13">
        <v>154523</v>
      </c>
      <c r="G14" s="13">
        <v>251170</v>
      </c>
      <c r="H14" s="13">
        <v>123050</v>
      </c>
      <c r="I14" s="13">
        <v>18636</v>
      </c>
      <c r="J14" s="13">
        <v>55393</v>
      </c>
      <c r="K14" s="11">
        <f t="shared" si="4"/>
        <v>1153075</v>
      </c>
      <c r="L14" s="55"/>
    </row>
    <row r="15" spans="1:13" ht="17.25" customHeight="1">
      <c r="A15" s="14" t="s">
        <v>22</v>
      </c>
      <c r="B15" s="13">
        <v>7918</v>
      </c>
      <c r="C15" s="13">
        <v>11566</v>
      </c>
      <c r="D15" s="13">
        <v>10107</v>
      </c>
      <c r="E15" s="13">
        <v>7179</v>
      </c>
      <c r="F15" s="13">
        <v>9518</v>
      </c>
      <c r="G15" s="13">
        <v>11897</v>
      </c>
      <c r="H15" s="13">
        <v>8557</v>
      </c>
      <c r="I15" s="13">
        <v>1846</v>
      </c>
      <c r="J15" s="13">
        <v>3654</v>
      </c>
      <c r="K15" s="11">
        <f t="shared" si="4"/>
        <v>72242</v>
      </c>
    </row>
    <row r="16" spans="1:13" ht="17.25" customHeight="1">
      <c r="A16" s="15" t="s">
        <v>121</v>
      </c>
      <c r="B16" s="13">
        <f>B17+B18+B19</f>
        <v>1957</v>
      </c>
      <c r="C16" s="13">
        <f t="shared" ref="C16:J16" si="5">C17+C18+C19</f>
        <v>2868</v>
      </c>
      <c r="D16" s="13">
        <f t="shared" si="5"/>
        <v>2315</v>
      </c>
      <c r="E16" s="13">
        <f t="shared" si="5"/>
        <v>1950</v>
      </c>
      <c r="F16" s="13">
        <f t="shared" si="5"/>
        <v>2525</v>
      </c>
      <c r="G16" s="13">
        <f t="shared" si="5"/>
        <v>3985</v>
      </c>
      <c r="H16" s="13">
        <f t="shared" si="5"/>
        <v>2081</v>
      </c>
      <c r="I16" s="13">
        <f t="shared" si="5"/>
        <v>523</v>
      </c>
      <c r="J16" s="13">
        <f t="shared" si="5"/>
        <v>825</v>
      </c>
      <c r="K16" s="11">
        <f t="shared" si="4"/>
        <v>19029</v>
      </c>
    </row>
    <row r="17" spans="1:12" ht="17.25" customHeight="1">
      <c r="A17" s="14" t="s">
        <v>122</v>
      </c>
      <c r="B17" s="13">
        <v>1943</v>
      </c>
      <c r="C17" s="13">
        <v>2787</v>
      </c>
      <c r="D17" s="13">
        <v>2272</v>
      </c>
      <c r="E17" s="13">
        <v>1889</v>
      </c>
      <c r="F17" s="13">
        <v>2479</v>
      </c>
      <c r="G17" s="13">
        <v>3903</v>
      </c>
      <c r="H17" s="13">
        <v>2044</v>
      </c>
      <c r="I17" s="13">
        <v>519</v>
      </c>
      <c r="J17" s="13">
        <v>814</v>
      </c>
      <c r="K17" s="11">
        <f t="shared" si="4"/>
        <v>18650</v>
      </c>
    </row>
    <row r="18" spans="1:12" ht="17.25" customHeight="1">
      <c r="A18" s="14" t="s">
        <v>123</v>
      </c>
      <c r="B18" s="13">
        <v>14</v>
      </c>
      <c r="C18" s="13">
        <v>81</v>
      </c>
      <c r="D18" s="13">
        <v>43</v>
      </c>
      <c r="E18" s="13">
        <v>61</v>
      </c>
      <c r="F18" s="13">
        <v>46</v>
      </c>
      <c r="G18" s="13">
        <v>82</v>
      </c>
      <c r="H18" s="13">
        <v>37</v>
      </c>
      <c r="I18" s="13">
        <v>4</v>
      </c>
      <c r="J18" s="13">
        <v>11</v>
      </c>
      <c r="K18" s="11">
        <f t="shared" si="4"/>
        <v>379</v>
      </c>
    </row>
    <row r="19" spans="1:12" ht="17.25" customHeight="1">
      <c r="A19" s="14" t="s">
        <v>124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1">
        <f>SUM(B19:I19)</f>
        <v>0</v>
      </c>
      <c r="K19" s="11">
        <f t="shared" si="4"/>
        <v>0</v>
      </c>
    </row>
    <row r="20" spans="1:12" ht="17.25" customHeight="1">
      <c r="A20" s="16" t="s">
        <v>23</v>
      </c>
      <c r="B20" s="11">
        <f>+B21+B22+B23</f>
        <v>190660</v>
      </c>
      <c r="C20" s="11">
        <f t="shared" ref="C20:J20" si="6">+C21+C22+C23</f>
        <v>230372</v>
      </c>
      <c r="D20" s="11">
        <f t="shared" si="6"/>
        <v>246362</v>
      </c>
      <c r="E20" s="11">
        <f t="shared" si="6"/>
        <v>167959</v>
      </c>
      <c r="F20" s="11">
        <f t="shared" si="6"/>
        <v>270937</v>
      </c>
      <c r="G20" s="11">
        <f t="shared" si="6"/>
        <v>453939</v>
      </c>
      <c r="H20" s="11">
        <f t="shared" si="6"/>
        <v>166585</v>
      </c>
      <c r="I20" s="11">
        <f t="shared" si="6"/>
        <v>39970</v>
      </c>
      <c r="J20" s="11">
        <f t="shared" si="6"/>
        <v>90434</v>
      </c>
      <c r="K20" s="11">
        <f t="shared" si="4"/>
        <v>1857218</v>
      </c>
    </row>
    <row r="21" spans="1:12" ht="17.25" customHeight="1">
      <c r="A21" s="12" t="s">
        <v>24</v>
      </c>
      <c r="B21" s="13">
        <v>108247</v>
      </c>
      <c r="C21" s="13">
        <v>143702</v>
      </c>
      <c r="D21" s="13">
        <v>155597</v>
      </c>
      <c r="E21" s="13">
        <v>102369</v>
      </c>
      <c r="F21" s="13">
        <v>164079</v>
      </c>
      <c r="G21" s="13">
        <v>259882</v>
      </c>
      <c r="H21" s="13">
        <v>101260</v>
      </c>
      <c r="I21" s="13">
        <v>26159</v>
      </c>
      <c r="J21" s="13">
        <v>56083</v>
      </c>
      <c r="K21" s="11">
        <f t="shared" si="4"/>
        <v>1117378</v>
      </c>
      <c r="L21" s="55"/>
    </row>
    <row r="22" spans="1:12" ht="17.25" customHeight="1">
      <c r="A22" s="12" t="s">
        <v>25</v>
      </c>
      <c r="B22" s="13">
        <v>78145</v>
      </c>
      <c r="C22" s="13">
        <v>81411</v>
      </c>
      <c r="D22" s="13">
        <v>85276</v>
      </c>
      <c r="E22" s="13">
        <v>62121</v>
      </c>
      <c r="F22" s="13">
        <v>101468</v>
      </c>
      <c r="G22" s="13">
        <v>186062</v>
      </c>
      <c r="H22" s="13">
        <v>61617</v>
      </c>
      <c r="I22" s="13">
        <v>12848</v>
      </c>
      <c r="J22" s="13">
        <v>32312</v>
      </c>
      <c r="K22" s="11">
        <f t="shared" si="4"/>
        <v>701260</v>
      </c>
      <c r="L22" s="55"/>
    </row>
    <row r="23" spans="1:12" ht="17.25" customHeight="1">
      <c r="A23" s="12" t="s">
        <v>26</v>
      </c>
      <c r="B23" s="13">
        <v>4268</v>
      </c>
      <c r="C23" s="13">
        <v>5259</v>
      </c>
      <c r="D23" s="13">
        <v>5489</v>
      </c>
      <c r="E23" s="13">
        <v>3469</v>
      </c>
      <c r="F23" s="13">
        <v>5390</v>
      </c>
      <c r="G23" s="13">
        <v>7995</v>
      </c>
      <c r="H23" s="13">
        <v>3708</v>
      </c>
      <c r="I23" s="13">
        <v>963</v>
      </c>
      <c r="J23" s="13">
        <v>2039</v>
      </c>
      <c r="K23" s="11">
        <f t="shared" si="4"/>
        <v>38580</v>
      </c>
    </row>
    <row r="24" spans="1:12" ht="17.25" customHeight="1">
      <c r="A24" s="16" t="s">
        <v>27</v>
      </c>
      <c r="B24" s="13">
        <v>40523</v>
      </c>
      <c r="C24" s="13">
        <v>64499</v>
      </c>
      <c r="D24" s="13">
        <v>75448</v>
      </c>
      <c r="E24" s="13">
        <v>47600</v>
      </c>
      <c r="F24" s="13">
        <v>60079</v>
      </c>
      <c r="G24" s="13">
        <v>63090</v>
      </c>
      <c r="H24" s="13">
        <v>32318</v>
      </c>
      <c r="I24" s="13">
        <v>13797</v>
      </c>
      <c r="J24" s="13">
        <v>32578</v>
      </c>
      <c r="K24" s="11">
        <f t="shared" si="4"/>
        <v>429932</v>
      </c>
    </row>
    <row r="25" spans="1:12" ht="17.25" customHeight="1">
      <c r="A25" s="12" t="s">
        <v>28</v>
      </c>
      <c r="B25" s="13">
        <v>25935</v>
      </c>
      <c r="C25" s="13">
        <v>41279</v>
      </c>
      <c r="D25" s="13">
        <v>48287</v>
      </c>
      <c r="E25" s="13">
        <v>30464</v>
      </c>
      <c r="F25" s="13">
        <v>38451</v>
      </c>
      <c r="G25" s="13">
        <v>40378</v>
      </c>
      <c r="H25" s="13">
        <v>20684</v>
      </c>
      <c r="I25" s="13">
        <v>8830</v>
      </c>
      <c r="J25" s="13">
        <v>20850</v>
      </c>
      <c r="K25" s="11">
        <f t="shared" si="4"/>
        <v>275158</v>
      </c>
      <c r="L25" s="55"/>
    </row>
    <row r="26" spans="1:12" ht="17.25" customHeight="1">
      <c r="A26" s="12" t="s">
        <v>29</v>
      </c>
      <c r="B26" s="13">
        <v>14588</v>
      </c>
      <c r="C26" s="13">
        <v>23220</v>
      </c>
      <c r="D26" s="13">
        <v>27161</v>
      </c>
      <c r="E26" s="13">
        <v>17136</v>
      </c>
      <c r="F26" s="13">
        <v>21628</v>
      </c>
      <c r="G26" s="13">
        <v>22712</v>
      </c>
      <c r="H26" s="13">
        <v>11634</v>
      </c>
      <c r="I26" s="13">
        <v>4967</v>
      </c>
      <c r="J26" s="13">
        <v>11728</v>
      </c>
      <c r="K26" s="11">
        <f t="shared" si="4"/>
        <v>154774</v>
      </c>
      <c r="L26" s="55"/>
    </row>
    <row r="27" spans="1:12" ht="34.5" customHeight="1">
      <c r="A27" s="32" t="s">
        <v>32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11">
        <v>6720</v>
      </c>
      <c r="I27" s="11">
        <v>0</v>
      </c>
      <c r="J27" s="11">
        <v>0</v>
      </c>
      <c r="K27" s="11">
        <f t="shared" si="4"/>
        <v>6720</v>
      </c>
    </row>
    <row r="28" spans="1:12" ht="15.75" customHeight="1">
      <c r="A28" s="2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9"/>
    </row>
    <row r="29" spans="1:12" ht="17.25" customHeight="1">
      <c r="A29" s="2" t="s">
        <v>33</v>
      </c>
      <c r="B29" s="34">
        <f>SUM(B30:B33)</f>
        <v>2.2709000000000001</v>
      </c>
      <c r="C29" s="34">
        <f t="shared" ref="C29:J29" si="7">SUM(C30:C33)</f>
        <v>2.5901443</v>
      </c>
      <c r="D29" s="34">
        <f t="shared" si="7"/>
        <v>2.9426000000000001</v>
      </c>
      <c r="E29" s="34">
        <f t="shared" si="7"/>
        <v>2.48</v>
      </c>
      <c r="F29" s="34">
        <f t="shared" si="7"/>
        <v>2.4076</v>
      </c>
      <c r="G29" s="34">
        <f t="shared" si="7"/>
        <v>2.0710999999999999</v>
      </c>
      <c r="H29" s="34">
        <f t="shared" si="7"/>
        <v>2.3748</v>
      </c>
      <c r="I29" s="34">
        <f t="shared" si="7"/>
        <v>4.2154999999999996</v>
      </c>
      <c r="J29" s="34">
        <f t="shared" si="7"/>
        <v>2.4994999999999998</v>
      </c>
      <c r="K29" s="20">
        <v>0</v>
      </c>
    </row>
    <row r="30" spans="1:12" ht="17.25" customHeight="1">
      <c r="A30" s="16" t="s">
        <v>34</v>
      </c>
      <c r="B30" s="34">
        <v>2.2709000000000001</v>
      </c>
      <c r="C30" s="34">
        <v>2.5844</v>
      </c>
      <c r="D30" s="34">
        <v>2.9426000000000001</v>
      </c>
      <c r="E30" s="34">
        <v>2.48</v>
      </c>
      <c r="F30" s="34">
        <v>2.4076</v>
      </c>
      <c r="G30" s="34">
        <v>2.0710999999999999</v>
      </c>
      <c r="H30" s="34">
        <v>2.3748</v>
      </c>
      <c r="I30" s="34">
        <v>4.2154999999999996</v>
      </c>
      <c r="J30" s="34">
        <v>2.4994999999999998</v>
      </c>
      <c r="K30" s="20">
        <v>0</v>
      </c>
    </row>
    <row r="31" spans="1:12" ht="17.25" customHeight="1">
      <c r="A31" s="32" t="s">
        <v>35</v>
      </c>
      <c r="B31" s="33">
        <v>0</v>
      </c>
      <c r="C31" s="48">
        <v>5.7442999999999999E-3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20">
        <v>0</v>
      </c>
    </row>
    <row r="32" spans="1:12" ht="17.25" customHeight="1">
      <c r="A32" s="32" t="s">
        <v>36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20">
        <v>0</v>
      </c>
    </row>
    <row r="33" spans="1:11" ht="17.25" customHeight="1">
      <c r="A33" s="32" t="s">
        <v>37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20">
        <v>0</v>
      </c>
    </row>
    <row r="34" spans="1:11" ht="13.5" customHeight="1">
      <c r="A34" s="35"/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 ht="17.25" customHeight="1">
      <c r="A35" s="2" t="s">
        <v>85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4">
        <v>12983.9</v>
      </c>
      <c r="I35" s="20">
        <v>0</v>
      </c>
      <c r="J35" s="20">
        <v>0</v>
      </c>
      <c r="K35" s="24">
        <f>SUM(B35:J35)</f>
        <v>12983.9</v>
      </c>
    </row>
    <row r="36" spans="1:11" ht="17.25" customHeight="1">
      <c r="A36" s="16" t="s">
        <v>38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4">
        <v>45021.66</v>
      </c>
      <c r="I36" s="20">
        <v>0</v>
      </c>
      <c r="J36" s="20">
        <v>0</v>
      </c>
      <c r="K36" s="24">
        <f>SUM(B36:J36)</f>
        <v>45021.66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1"/>
    </row>
    <row r="39" spans="1:11" ht="17.25" customHeight="1">
      <c r="A39" s="2" t="s">
        <v>40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ref="K39:K44" si="8">SUM(B39:J39)</f>
        <v>0</v>
      </c>
    </row>
    <row r="40" spans="1:11" ht="17.25" customHeight="1">
      <c r="A40" s="16" t="s">
        <v>41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8"/>
        <v>0</v>
      </c>
    </row>
    <row r="41" spans="1:11" ht="17.25" customHeight="1">
      <c r="A41" s="12" t="s">
        <v>42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 t="shared" si="8"/>
        <v>0</v>
      </c>
    </row>
    <row r="42" spans="1:11" ht="17.25" customHeight="1">
      <c r="A42" s="12" t="s">
        <v>43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f t="shared" si="8"/>
        <v>0</v>
      </c>
    </row>
    <row r="43" spans="1:11" ht="17.25" customHeight="1">
      <c r="A43" s="16" t="s">
        <v>44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f t="shared" si="8"/>
        <v>0</v>
      </c>
    </row>
    <row r="44" spans="1:11" ht="17.25" customHeight="1">
      <c r="A44" s="12" t="s">
        <v>45</v>
      </c>
      <c r="B44" s="20"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f t="shared" si="8"/>
        <v>0</v>
      </c>
    </row>
    <row r="45" spans="1:11" ht="17.25" customHeight="1">
      <c r="A45" s="12" t="s">
        <v>46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f>SUM(B45:J45)</f>
        <v>0</v>
      </c>
    </row>
    <row r="46" spans="1:11" ht="17.25" customHeight="1">
      <c r="A46" s="2"/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1"/>
    </row>
    <row r="47" spans="1:11" ht="17.25" customHeight="1">
      <c r="A47" s="22" t="s">
        <v>47</v>
      </c>
      <c r="B47" s="23">
        <f>+B48+B56</f>
        <v>1313202.1100000001</v>
      </c>
      <c r="C47" s="23">
        <f t="shared" ref="C47:H47" si="9">+C48+C56</f>
        <v>1969542.17</v>
      </c>
      <c r="D47" s="23">
        <f t="shared" si="9"/>
        <v>2227760.23</v>
      </c>
      <c r="E47" s="23">
        <f t="shared" si="9"/>
        <v>1332574.76</v>
      </c>
      <c r="F47" s="23">
        <f t="shared" si="9"/>
        <v>1832121.1500000001</v>
      </c>
      <c r="G47" s="23">
        <f t="shared" si="9"/>
        <v>2381359.84</v>
      </c>
      <c r="H47" s="23">
        <f t="shared" si="9"/>
        <v>1312659.1100000001</v>
      </c>
      <c r="I47" s="23">
        <f>+I48+I56</f>
        <v>490970.85</v>
      </c>
      <c r="J47" s="23">
        <f>+J48+J56</f>
        <v>708907.42</v>
      </c>
      <c r="K47" s="23">
        <f>SUM(B47:J47)</f>
        <v>13569097.639999999</v>
      </c>
    </row>
    <row r="48" spans="1:11" ht="17.25" customHeight="1">
      <c r="A48" s="16" t="s">
        <v>48</v>
      </c>
      <c r="B48" s="24">
        <f>SUM(B49:B55)</f>
        <v>1298191.78</v>
      </c>
      <c r="C48" s="24">
        <f t="shared" ref="C48:H48" si="10">SUM(C49:C55)</f>
        <v>1949534.28</v>
      </c>
      <c r="D48" s="24">
        <f t="shared" si="10"/>
        <v>2207497.3199999998</v>
      </c>
      <c r="E48" s="24">
        <f t="shared" si="10"/>
        <v>1313688.24</v>
      </c>
      <c r="F48" s="24">
        <f t="shared" si="10"/>
        <v>1813327.28</v>
      </c>
      <c r="G48" s="24">
        <f t="shared" si="10"/>
        <v>2356418.88</v>
      </c>
      <c r="H48" s="24">
        <f t="shared" si="10"/>
        <v>1297209.25</v>
      </c>
      <c r="I48" s="24">
        <f>SUM(I49:I55)</f>
        <v>490970.85</v>
      </c>
      <c r="J48" s="24">
        <f>SUM(J49:J55)</f>
        <v>697320.51</v>
      </c>
      <c r="K48" s="24">
        <f t="shared" ref="K48:K56" si="11">SUM(B48:J48)</f>
        <v>13424158.390000001</v>
      </c>
    </row>
    <row r="49" spans="1:11" ht="17.25" customHeight="1">
      <c r="A49" s="36" t="s">
        <v>49</v>
      </c>
      <c r="B49" s="24">
        <f t="shared" ref="B49:H49" si="12">ROUND(B30*B7,2)</f>
        <v>1298191.78</v>
      </c>
      <c r="C49" s="24">
        <f t="shared" si="12"/>
        <v>1945210.69</v>
      </c>
      <c r="D49" s="24">
        <f t="shared" si="12"/>
        <v>2207497.3199999998</v>
      </c>
      <c r="E49" s="24">
        <f t="shared" si="12"/>
        <v>1313688.24</v>
      </c>
      <c r="F49" s="24">
        <f t="shared" si="12"/>
        <v>1813327.28</v>
      </c>
      <c r="G49" s="24">
        <f t="shared" si="12"/>
        <v>2356418.88</v>
      </c>
      <c r="H49" s="24">
        <f t="shared" si="12"/>
        <v>1284225.3500000001</v>
      </c>
      <c r="I49" s="24">
        <f>ROUND(I30*I7,2)</f>
        <v>490970.85</v>
      </c>
      <c r="J49" s="24">
        <f>ROUND(J30*J7,2)</f>
        <v>697320.51</v>
      </c>
      <c r="K49" s="24">
        <f t="shared" si="11"/>
        <v>13406850.899999997</v>
      </c>
    </row>
    <row r="50" spans="1:11" ht="17.25" customHeight="1">
      <c r="A50" s="36" t="s">
        <v>50</v>
      </c>
      <c r="B50" s="20">
        <v>0</v>
      </c>
      <c r="C50" s="24">
        <f>ROUND(C31*C7,2)</f>
        <v>4323.59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4">
        <f t="shared" si="11"/>
        <v>4323.59</v>
      </c>
    </row>
    <row r="51" spans="1:11" ht="17.25" customHeight="1">
      <c r="A51" s="36" t="s">
        <v>51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1"/>
        <v>0</v>
      </c>
    </row>
    <row r="52" spans="1:11" ht="17.25" customHeight="1">
      <c r="A52" s="36" t="s">
        <v>52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f t="shared" si="11"/>
        <v>0</v>
      </c>
    </row>
    <row r="53" spans="1:11" ht="17.25" customHeight="1">
      <c r="A53" s="12" t="s">
        <v>53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4">
        <f>+H35</f>
        <v>12983.9</v>
      </c>
      <c r="I53" s="33">
        <f>+I35</f>
        <v>0</v>
      </c>
      <c r="J53" s="33">
        <f>+J35</f>
        <v>0</v>
      </c>
      <c r="K53" s="24">
        <f t="shared" si="11"/>
        <v>12983.9</v>
      </c>
    </row>
    <row r="54" spans="1:11" ht="17.25" customHeight="1">
      <c r="A54" s="12" t="s">
        <v>54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f t="shared" si="11"/>
        <v>0</v>
      </c>
    </row>
    <row r="55" spans="1:11" ht="17.25" customHeight="1">
      <c r="A55" s="12" t="s">
        <v>55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f t="shared" si="11"/>
        <v>0</v>
      </c>
    </row>
    <row r="56" spans="1:11" ht="17.25" customHeight="1">
      <c r="A56" s="16" t="s">
        <v>56</v>
      </c>
      <c r="B56" s="38">
        <v>15010.33</v>
      </c>
      <c r="C56" s="38">
        <v>20007.89</v>
      </c>
      <c r="D56" s="38">
        <v>20262.91</v>
      </c>
      <c r="E56" s="38">
        <v>18886.52</v>
      </c>
      <c r="F56" s="38">
        <v>18793.87</v>
      </c>
      <c r="G56" s="38">
        <v>24940.959999999999</v>
      </c>
      <c r="H56" s="38">
        <v>15449.86</v>
      </c>
      <c r="I56" s="20">
        <v>0</v>
      </c>
      <c r="J56" s="38">
        <v>11586.91</v>
      </c>
      <c r="K56" s="38">
        <f t="shared" si="11"/>
        <v>144939.25000000003</v>
      </c>
    </row>
    <row r="57" spans="1:11" ht="17.25" customHeight="1">
      <c r="A57" s="16"/>
      <c r="B57" s="38"/>
      <c r="C57" s="38"/>
      <c r="D57" s="38"/>
      <c r="E57" s="38"/>
      <c r="F57" s="38"/>
      <c r="G57" s="38"/>
      <c r="H57" s="38"/>
      <c r="I57" s="38"/>
      <c r="J57" s="38"/>
      <c r="K57" s="38"/>
    </row>
    <row r="58" spans="1:11" ht="17.25" customHeight="1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</row>
    <row r="59" spans="1:11" ht="17.25" customHeight="1">
      <c r="A59" s="16"/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/>
    </row>
    <row r="60" spans="1:11" ht="18.75" customHeight="1">
      <c r="A60" s="2" t="s">
        <v>57</v>
      </c>
      <c r="B60" s="37">
        <f t="shared" ref="B60:J60" si="13">+B61+B68+B93+B94</f>
        <v>-261482.61000000002</v>
      </c>
      <c r="C60" s="37">
        <f t="shared" si="13"/>
        <v>-275219.76</v>
      </c>
      <c r="D60" s="37">
        <f t="shared" si="13"/>
        <v>-265207.86</v>
      </c>
      <c r="E60" s="37">
        <f t="shared" si="13"/>
        <v>-301293.90999999997</v>
      </c>
      <c r="F60" s="37">
        <f t="shared" si="13"/>
        <v>-298487.86</v>
      </c>
      <c r="G60" s="37">
        <f t="shared" si="13"/>
        <v>-335136.47000000003</v>
      </c>
      <c r="H60" s="37">
        <f t="shared" si="13"/>
        <v>-221408.6</v>
      </c>
      <c r="I60" s="37">
        <f t="shared" si="13"/>
        <v>-81703.94</v>
      </c>
      <c r="J60" s="37">
        <f t="shared" si="13"/>
        <v>-95447.15</v>
      </c>
      <c r="K60" s="37">
        <f>SUM(B60:J60)</f>
        <v>-2135388.1600000001</v>
      </c>
    </row>
    <row r="61" spans="1:11" ht="18.75" customHeight="1">
      <c r="A61" s="16" t="s">
        <v>83</v>
      </c>
      <c r="B61" s="37">
        <f t="shared" ref="B61:J61" si="14">B62+B63+B64+B65+B66+B67</f>
        <v>-246668.1</v>
      </c>
      <c r="C61" s="37">
        <f t="shared" si="14"/>
        <v>-253517.67</v>
      </c>
      <c r="D61" s="37">
        <f t="shared" si="14"/>
        <v>-243671.72</v>
      </c>
      <c r="E61" s="37">
        <f t="shared" si="14"/>
        <v>-274493.33999999997</v>
      </c>
      <c r="F61" s="37">
        <f t="shared" si="14"/>
        <v>-278474.5</v>
      </c>
      <c r="G61" s="37">
        <f t="shared" si="14"/>
        <v>-305257.77</v>
      </c>
      <c r="H61" s="37">
        <f t="shared" si="14"/>
        <v>-206790</v>
      </c>
      <c r="I61" s="37">
        <f t="shared" si="14"/>
        <v>-38397</v>
      </c>
      <c r="J61" s="37">
        <f t="shared" si="14"/>
        <v>-71163</v>
      </c>
      <c r="K61" s="37">
        <f t="shared" ref="K61:K92" si="15">SUM(B61:J61)</f>
        <v>-1918433.1</v>
      </c>
    </row>
    <row r="62" spans="1:11" ht="18.75" customHeight="1">
      <c r="A62" s="12" t="s">
        <v>84</v>
      </c>
      <c r="B62" s="37">
        <f>-ROUND(B9*$D$3,2)</f>
        <v>-180633</v>
      </c>
      <c r="C62" s="37">
        <f t="shared" ref="C62:J62" si="16">-ROUND(C9*$D$3,2)</f>
        <v>-246171</v>
      </c>
      <c r="D62" s="37">
        <f t="shared" si="16"/>
        <v>-218265</v>
      </c>
      <c r="E62" s="37">
        <f t="shared" si="16"/>
        <v>-158643</v>
      </c>
      <c r="F62" s="37">
        <f t="shared" si="16"/>
        <v>-198537</v>
      </c>
      <c r="G62" s="37">
        <f t="shared" si="16"/>
        <v>-229014</v>
      </c>
      <c r="H62" s="37">
        <f t="shared" si="16"/>
        <v>-206790</v>
      </c>
      <c r="I62" s="37">
        <f t="shared" si="16"/>
        <v>-38397</v>
      </c>
      <c r="J62" s="37">
        <f t="shared" si="16"/>
        <v>-71163</v>
      </c>
      <c r="K62" s="37">
        <f t="shared" si="15"/>
        <v>-1547613</v>
      </c>
    </row>
    <row r="63" spans="1:11" ht="18.75" customHeight="1">
      <c r="A63" s="12" t="s">
        <v>58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f t="shared" si="15"/>
        <v>0</v>
      </c>
    </row>
    <row r="64" spans="1:11" ht="18.75" customHeight="1">
      <c r="A64" s="12" t="s">
        <v>59</v>
      </c>
      <c r="B64" s="20">
        <v>0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</row>
    <row r="65" spans="1:11" ht="18.75" customHeight="1">
      <c r="A65" s="12" t="s">
        <v>60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</row>
    <row r="66" spans="1:11" ht="18.75" customHeight="1">
      <c r="A66" s="12" t="s">
        <v>61</v>
      </c>
      <c r="B66" s="49">
        <v>-66035.100000000006</v>
      </c>
      <c r="C66" s="49">
        <v>-7346.67</v>
      </c>
      <c r="D66" s="49">
        <v>-25406.720000000001</v>
      </c>
      <c r="E66" s="49">
        <v>-115850.34</v>
      </c>
      <c r="F66" s="49">
        <v>-79937.5</v>
      </c>
      <c r="G66" s="49">
        <v>-76243.77</v>
      </c>
      <c r="H66" s="20">
        <v>0</v>
      </c>
      <c r="I66" s="20">
        <v>0</v>
      </c>
      <c r="J66" s="20">
        <v>0</v>
      </c>
      <c r="K66" s="37">
        <f t="shared" si="15"/>
        <v>-370820.10000000003</v>
      </c>
    </row>
    <row r="67" spans="1:11" ht="18.75" customHeight="1">
      <c r="A67" s="12" t="s">
        <v>62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</row>
    <row r="68" spans="1:11" ht="18.75" customHeight="1">
      <c r="A68" s="12" t="s">
        <v>88</v>
      </c>
      <c r="B68" s="37">
        <f t="shared" ref="B68:J68" si="17">SUM(B69:B92)</f>
        <v>-14814.51</v>
      </c>
      <c r="C68" s="37">
        <f t="shared" si="17"/>
        <v>-21702.09</v>
      </c>
      <c r="D68" s="37">
        <f t="shared" si="17"/>
        <v>-21536.14</v>
      </c>
      <c r="E68" s="37">
        <f t="shared" si="17"/>
        <v>-26800.57</v>
      </c>
      <c r="F68" s="37">
        <f t="shared" si="17"/>
        <v>-20013.36</v>
      </c>
      <c r="G68" s="37">
        <f t="shared" si="17"/>
        <v>-29878.7</v>
      </c>
      <c r="H68" s="37">
        <f t="shared" si="17"/>
        <v>-14618.6</v>
      </c>
      <c r="I68" s="37">
        <f t="shared" si="17"/>
        <v>-43306.94</v>
      </c>
      <c r="J68" s="37">
        <f t="shared" si="17"/>
        <v>-24284.15</v>
      </c>
      <c r="K68" s="37">
        <f t="shared" si="15"/>
        <v>-216955.06</v>
      </c>
    </row>
    <row r="69" spans="1:11" ht="18.75" customHeight="1">
      <c r="A69" s="12" t="s">
        <v>63</v>
      </c>
      <c r="B69" s="20">
        <v>0</v>
      </c>
      <c r="C69" s="20">
        <v>0</v>
      </c>
      <c r="D69" s="20">
        <v>0</v>
      </c>
      <c r="E69" s="37">
        <v>-1483.3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37">
        <f t="shared" si="15"/>
        <v>-1483.3</v>
      </c>
    </row>
    <row r="70" spans="1:11" ht="18.75" customHeight="1">
      <c r="A70" s="12" t="s">
        <v>64</v>
      </c>
      <c r="B70" s="20">
        <v>0</v>
      </c>
      <c r="C70" s="37">
        <v>-196.18</v>
      </c>
      <c r="D70" s="37">
        <v>-23.61</v>
      </c>
      <c r="E70" s="20">
        <v>0</v>
      </c>
      <c r="F70" s="20">
        <v>0</v>
      </c>
      <c r="G70" s="37">
        <v>-23.61</v>
      </c>
      <c r="H70" s="20">
        <v>0</v>
      </c>
      <c r="I70" s="20">
        <v>0</v>
      </c>
      <c r="J70" s="20">
        <v>0</v>
      </c>
      <c r="K70" s="37">
        <f t="shared" si="15"/>
        <v>-243.40000000000003</v>
      </c>
    </row>
    <row r="71" spans="1:11" ht="18.75" customHeight="1">
      <c r="A71" s="12" t="s">
        <v>65</v>
      </c>
      <c r="B71" s="20">
        <v>0</v>
      </c>
      <c r="C71" s="20">
        <v>0</v>
      </c>
      <c r="D71" s="37">
        <v>-1182.1400000000001</v>
      </c>
      <c r="E71" s="20">
        <v>0</v>
      </c>
      <c r="F71" s="37">
        <v>-421.43</v>
      </c>
      <c r="G71" s="20">
        <v>0</v>
      </c>
      <c r="H71" s="20">
        <v>0</v>
      </c>
      <c r="I71" s="49">
        <v>-1981.6</v>
      </c>
      <c r="J71" s="20">
        <v>0</v>
      </c>
      <c r="K71" s="37">
        <f t="shared" si="15"/>
        <v>-3585.17</v>
      </c>
    </row>
    <row r="72" spans="1:11" ht="18.75" customHeight="1">
      <c r="A72" s="12" t="s">
        <v>66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49">
        <v>-30000</v>
      </c>
      <c r="J72" s="20">
        <v>0</v>
      </c>
      <c r="K72" s="50">
        <f t="shared" si="15"/>
        <v>-30000</v>
      </c>
    </row>
    <row r="73" spans="1:11" ht="18.75" customHeight="1">
      <c r="A73" s="36" t="s">
        <v>67</v>
      </c>
      <c r="B73" s="37">
        <v>-14814.51</v>
      </c>
      <c r="C73" s="37">
        <v>-21505.91</v>
      </c>
      <c r="D73" s="37">
        <v>-20330.39</v>
      </c>
      <c r="E73" s="37">
        <v>-14256.9</v>
      </c>
      <c r="F73" s="37">
        <v>-19591.93</v>
      </c>
      <c r="G73" s="37">
        <v>-29855.09</v>
      </c>
      <c r="H73" s="37">
        <v>-14618.6</v>
      </c>
      <c r="I73" s="37">
        <v>-5139.1099999999997</v>
      </c>
      <c r="J73" s="37">
        <v>-10594.71</v>
      </c>
      <c r="K73" s="50">
        <f t="shared" si="15"/>
        <v>-150707.14999999997</v>
      </c>
    </row>
    <row r="74" spans="1:11" ht="18.75" customHeight="1">
      <c r="A74" s="12" t="s">
        <v>68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5"/>
        <v>0</v>
      </c>
    </row>
    <row r="75" spans="1:11" ht="18.75" customHeight="1">
      <c r="A75" s="12" t="s">
        <v>69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</row>
    <row r="76" spans="1:11" ht="18.75" customHeight="1">
      <c r="A76" s="12" t="s">
        <v>70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5"/>
        <v>0</v>
      </c>
    </row>
    <row r="77" spans="1:11" ht="18.75" customHeight="1">
      <c r="A77" s="12" t="s">
        <v>71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33">
        <f t="shared" si="15"/>
        <v>0</v>
      </c>
    </row>
    <row r="78" spans="1:11" ht="18.75" customHeight="1">
      <c r="A78" s="12" t="s">
        <v>72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5"/>
        <v>0</v>
      </c>
    </row>
    <row r="79" spans="1:11" ht="18.75" customHeight="1">
      <c r="A79" s="12" t="s">
        <v>73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5"/>
        <v>0</v>
      </c>
    </row>
    <row r="80" spans="1:11" ht="18.75" customHeight="1">
      <c r="A80" s="12" t="s">
        <v>74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5"/>
        <v>0</v>
      </c>
    </row>
    <row r="81" spans="1:12" ht="18.75" customHeight="1">
      <c r="A81" s="12" t="s">
        <v>75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3">
        <f t="shared" si="15"/>
        <v>0</v>
      </c>
    </row>
    <row r="82" spans="1:12" ht="18.75" customHeight="1">
      <c r="A82" s="12" t="s">
        <v>76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5"/>
        <v>0</v>
      </c>
    </row>
    <row r="83" spans="1:12" ht="18.75" customHeight="1">
      <c r="A83" s="12" t="s">
        <v>77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50">
        <v>-1000</v>
      </c>
      <c r="K83" s="50">
        <f t="shared" si="15"/>
        <v>-1000</v>
      </c>
    </row>
    <row r="84" spans="1:12" ht="18.75" customHeight="1">
      <c r="A84" s="12" t="s">
        <v>86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5"/>
        <v>0</v>
      </c>
    </row>
    <row r="85" spans="1:12" ht="18.75" customHeight="1">
      <c r="A85" s="12" t="s">
        <v>89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5"/>
        <v>0</v>
      </c>
    </row>
    <row r="86" spans="1:12" ht="18.75" customHeight="1">
      <c r="A86" s="12" t="s">
        <v>90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33">
        <f t="shared" si="15"/>
        <v>0</v>
      </c>
    </row>
    <row r="87" spans="1:12" ht="18.75" customHeight="1">
      <c r="A87" s="12" t="s">
        <v>97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33">
        <f t="shared" si="15"/>
        <v>0</v>
      </c>
    </row>
    <row r="88" spans="1:12" ht="18.75" customHeight="1">
      <c r="A88" s="12" t="s">
        <v>98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33">
        <f t="shared" si="15"/>
        <v>0</v>
      </c>
    </row>
    <row r="89" spans="1:12" ht="18.75" customHeight="1">
      <c r="A89" s="12" t="s">
        <v>99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33">
        <f t="shared" si="15"/>
        <v>0</v>
      </c>
    </row>
    <row r="90" spans="1:12" ht="18.75" customHeight="1">
      <c r="A90" s="12" t="s">
        <v>100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60">
        <f t="shared" si="15"/>
        <v>0</v>
      </c>
      <c r="L90" s="62"/>
    </row>
    <row r="91" spans="1:12" ht="18.75" customHeight="1">
      <c r="A91" s="12" t="s">
        <v>101</v>
      </c>
      <c r="B91" s="20">
        <v>0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61">
        <v>0</v>
      </c>
      <c r="L91" s="61"/>
    </row>
    <row r="92" spans="1:12" ht="18.75" customHeight="1">
      <c r="A92" s="12" t="s">
        <v>119</v>
      </c>
      <c r="B92" s="20">
        <v>0</v>
      </c>
      <c r="C92" s="20">
        <v>0</v>
      </c>
      <c r="D92" s="20">
        <v>0</v>
      </c>
      <c r="E92" s="50">
        <v>-11060.37</v>
      </c>
      <c r="F92" s="20">
        <v>0</v>
      </c>
      <c r="G92" s="20">
        <v>0</v>
      </c>
      <c r="H92" s="20">
        <v>0</v>
      </c>
      <c r="I92" s="50">
        <v>-6186.23</v>
      </c>
      <c r="J92" s="50">
        <v>-12689.44</v>
      </c>
      <c r="K92" s="50">
        <f t="shared" si="15"/>
        <v>-29936.04</v>
      </c>
      <c r="L92" s="61"/>
    </row>
    <row r="93" spans="1:12" ht="18.75" customHeight="1">
      <c r="A93" s="16" t="s">
        <v>120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61">
        <v>0</v>
      </c>
      <c r="L93" s="61"/>
    </row>
    <row r="94" spans="1:12" ht="18.75" customHeight="1">
      <c r="A94" s="16" t="s">
        <v>96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60">
        <f t="shared" ref="K94:K99" si="18">SUM(B94:J94)</f>
        <v>0</v>
      </c>
      <c r="L94" s="62"/>
    </row>
    <row r="95" spans="1:12" ht="18.75" customHeight="1">
      <c r="A95" s="16"/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33">
        <f t="shared" si="18"/>
        <v>0</v>
      </c>
      <c r="L95" s="57"/>
    </row>
    <row r="96" spans="1:12" ht="18.75" customHeight="1">
      <c r="A96" s="16" t="s">
        <v>92</v>
      </c>
      <c r="B96" s="25">
        <f t="shared" ref="B96:H96" si="19">+B97+B98</f>
        <v>1051719.5</v>
      </c>
      <c r="C96" s="25">
        <f t="shared" si="19"/>
        <v>1694322.41</v>
      </c>
      <c r="D96" s="25">
        <f t="shared" si="19"/>
        <v>1962552.3699999999</v>
      </c>
      <c r="E96" s="25">
        <f t="shared" si="19"/>
        <v>1031280.8500000001</v>
      </c>
      <c r="F96" s="25">
        <f t="shared" si="19"/>
        <v>1533633.29</v>
      </c>
      <c r="G96" s="25">
        <f t="shared" si="19"/>
        <v>2046223.3699999999</v>
      </c>
      <c r="H96" s="25">
        <f t="shared" si="19"/>
        <v>1091250.51</v>
      </c>
      <c r="I96" s="25">
        <f>+I97+I98</f>
        <v>409266.91</v>
      </c>
      <c r="J96" s="25">
        <f>+J97+J98</f>
        <v>613460.27</v>
      </c>
      <c r="K96" s="50">
        <f t="shared" si="18"/>
        <v>11433709.48</v>
      </c>
      <c r="L96" s="57"/>
    </row>
    <row r="97" spans="1:12" ht="18.75" customHeight="1">
      <c r="A97" s="16" t="s">
        <v>91</v>
      </c>
      <c r="B97" s="25">
        <f t="shared" ref="B97:J97" si="20">+B48+B61+B68+B93</f>
        <v>1036709.1699999999</v>
      </c>
      <c r="C97" s="25">
        <f t="shared" si="20"/>
        <v>1674314.52</v>
      </c>
      <c r="D97" s="25">
        <f t="shared" si="20"/>
        <v>1942289.46</v>
      </c>
      <c r="E97" s="25">
        <f t="shared" si="20"/>
        <v>1012394.3300000001</v>
      </c>
      <c r="F97" s="25">
        <f t="shared" si="20"/>
        <v>1514839.42</v>
      </c>
      <c r="G97" s="25">
        <f t="shared" si="20"/>
        <v>2021282.41</v>
      </c>
      <c r="H97" s="25">
        <f t="shared" si="20"/>
        <v>1075800.6499999999</v>
      </c>
      <c r="I97" s="25">
        <f t="shared" si="20"/>
        <v>409266.91</v>
      </c>
      <c r="J97" s="25">
        <f t="shared" si="20"/>
        <v>601873.36</v>
      </c>
      <c r="K97" s="50">
        <f t="shared" si="18"/>
        <v>11288770.23</v>
      </c>
      <c r="L97" s="57"/>
    </row>
    <row r="98" spans="1:12" ht="18" customHeight="1">
      <c r="A98" s="16" t="s">
        <v>95</v>
      </c>
      <c r="B98" s="25">
        <f t="shared" ref="B98:J98" si="21">IF(+B56+B94+B99&lt;0,0,(B56+B94+B99))</f>
        <v>15010.33</v>
      </c>
      <c r="C98" s="25">
        <f t="shared" si="21"/>
        <v>20007.89</v>
      </c>
      <c r="D98" s="25">
        <f t="shared" si="21"/>
        <v>20262.91</v>
      </c>
      <c r="E98" s="25">
        <f t="shared" si="21"/>
        <v>18886.52</v>
      </c>
      <c r="F98" s="25">
        <f t="shared" si="21"/>
        <v>18793.87</v>
      </c>
      <c r="G98" s="25">
        <f t="shared" si="21"/>
        <v>24940.959999999999</v>
      </c>
      <c r="H98" s="25">
        <f t="shared" si="21"/>
        <v>15449.86</v>
      </c>
      <c r="I98" s="20">
        <f t="shared" si="21"/>
        <v>0</v>
      </c>
      <c r="J98" s="25">
        <f t="shared" si="21"/>
        <v>11586.91</v>
      </c>
      <c r="K98" s="50">
        <f t="shared" si="18"/>
        <v>144939.25000000003</v>
      </c>
    </row>
    <row r="99" spans="1:12" ht="18.75" customHeight="1">
      <c r="A99" s="16" t="s">
        <v>93</v>
      </c>
      <c r="B99" s="20">
        <v>0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1">
        <f t="shared" si="18"/>
        <v>0</v>
      </c>
    </row>
    <row r="100" spans="1:12" ht="18.75" customHeight="1">
      <c r="A100" s="16" t="s">
        <v>94</v>
      </c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</row>
    <row r="101" spans="1:12" ht="18.75" customHeight="1">
      <c r="A101" s="2"/>
      <c r="B101" s="21">
        <v>0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/>
    </row>
    <row r="102" spans="1:12" ht="18.75" customHeight="1">
      <c r="A102" s="39"/>
      <c r="B102" s="39"/>
      <c r="C102" s="39"/>
      <c r="D102" s="39"/>
      <c r="E102" s="39"/>
      <c r="F102" s="39"/>
      <c r="G102" s="39"/>
      <c r="H102" s="39"/>
      <c r="I102" s="39"/>
      <c r="J102" s="58"/>
      <c r="K102" s="58"/>
    </row>
    <row r="103" spans="1:12" ht="18.75" customHeight="1">
      <c r="A103" s="8"/>
      <c r="B103" s="47">
        <v>0</v>
      </c>
      <c r="C103" s="47">
        <v>0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/>
    </row>
    <row r="104" spans="1:12" ht="18.75" customHeight="1">
      <c r="A104" s="26" t="s">
        <v>78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43">
        <f>SUM(K105:K122)</f>
        <v>11433709.469999999</v>
      </c>
    </row>
    <row r="105" spans="1:12" ht="18.75" customHeight="1">
      <c r="A105" s="27" t="s">
        <v>79</v>
      </c>
      <c r="B105" s="28">
        <v>134672.73000000001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3">
        <f>SUM(B105:J105)</f>
        <v>134672.73000000001</v>
      </c>
    </row>
    <row r="106" spans="1:12" ht="18.75" customHeight="1">
      <c r="A106" s="27" t="s">
        <v>80</v>
      </c>
      <c r="B106" s="28">
        <v>917046.77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ref="K106:K122" si="22">SUM(B106:J106)</f>
        <v>917046.77</v>
      </c>
    </row>
    <row r="107" spans="1:12" ht="18.75" customHeight="1">
      <c r="A107" s="27" t="s">
        <v>81</v>
      </c>
      <c r="B107" s="42">
        <v>0</v>
      </c>
      <c r="C107" s="28">
        <f>+C96</f>
        <v>1694322.41</v>
      </c>
      <c r="D107" s="42">
        <v>0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2"/>
        <v>1694322.41</v>
      </c>
    </row>
    <row r="108" spans="1:12" ht="18.75" customHeight="1">
      <c r="A108" s="27" t="s">
        <v>82</v>
      </c>
      <c r="B108" s="42">
        <v>0</v>
      </c>
      <c r="C108" s="42">
        <v>0</v>
      </c>
      <c r="D108" s="28">
        <f>+D96</f>
        <v>1962552.3699999999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2"/>
        <v>1962552.3699999999</v>
      </c>
    </row>
    <row r="109" spans="1:12" ht="18.75" customHeight="1">
      <c r="A109" s="27" t="s">
        <v>102</v>
      </c>
      <c r="B109" s="42">
        <v>0</v>
      </c>
      <c r="C109" s="42">
        <v>0</v>
      </c>
      <c r="D109" s="42">
        <v>0</v>
      </c>
      <c r="E109" s="28">
        <f>+E96</f>
        <v>1031280.8500000001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3">
        <f t="shared" si="22"/>
        <v>1031280.8500000001</v>
      </c>
    </row>
    <row r="110" spans="1:12" ht="18.75" customHeight="1">
      <c r="A110" s="27" t="s">
        <v>103</v>
      </c>
      <c r="B110" s="42">
        <v>0</v>
      </c>
      <c r="C110" s="42">
        <v>0</v>
      </c>
      <c r="D110" s="42">
        <v>0</v>
      </c>
      <c r="E110" s="42">
        <v>0</v>
      </c>
      <c r="F110" s="28">
        <v>188949.26</v>
      </c>
      <c r="G110" s="42">
        <v>0</v>
      </c>
      <c r="H110" s="42">
        <v>0</v>
      </c>
      <c r="I110" s="42">
        <v>0</v>
      </c>
      <c r="J110" s="42">
        <v>0</v>
      </c>
      <c r="K110" s="43">
        <f t="shared" si="22"/>
        <v>188949.26</v>
      </c>
    </row>
    <row r="111" spans="1:12" ht="18.75" customHeight="1">
      <c r="A111" s="27" t="s">
        <v>104</v>
      </c>
      <c r="B111" s="42">
        <v>0</v>
      </c>
      <c r="C111" s="42">
        <v>0</v>
      </c>
      <c r="D111" s="42">
        <v>0</v>
      </c>
      <c r="E111" s="42">
        <v>0</v>
      </c>
      <c r="F111" s="28">
        <v>261711.14</v>
      </c>
      <c r="G111" s="42">
        <v>0</v>
      </c>
      <c r="H111" s="42">
        <v>0</v>
      </c>
      <c r="I111" s="42">
        <v>0</v>
      </c>
      <c r="J111" s="42">
        <v>0</v>
      </c>
      <c r="K111" s="43">
        <f t="shared" si="22"/>
        <v>261711.14</v>
      </c>
    </row>
    <row r="112" spans="1:12" ht="18.75" customHeight="1">
      <c r="A112" s="27" t="s">
        <v>105</v>
      </c>
      <c r="B112" s="42">
        <v>0</v>
      </c>
      <c r="C112" s="42">
        <v>0</v>
      </c>
      <c r="D112" s="42">
        <v>0</v>
      </c>
      <c r="E112" s="42">
        <v>0</v>
      </c>
      <c r="F112" s="28">
        <v>395618</v>
      </c>
      <c r="G112" s="42">
        <v>0</v>
      </c>
      <c r="H112" s="42">
        <v>0</v>
      </c>
      <c r="I112" s="42">
        <v>0</v>
      </c>
      <c r="J112" s="42">
        <v>0</v>
      </c>
      <c r="K112" s="43">
        <f t="shared" si="22"/>
        <v>395618</v>
      </c>
    </row>
    <row r="113" spans="1:11" ht="18.75" customHeight="1">
      <c r="A113" s="27" t="s">
        <v>106</v>
      </c>
      <c r="B113" s="42">
        <v>0</v>
      </c>
      <c r="C113" s="42">
        <v>0</v>
      </c>
      <c r="D113" s="42">
        <v>0</v>
      </c>
      <c r="E113" s="42">
        <v>0</v>
      </c>
      <c r="F113" s="28">
        <v>687354.89</v>
      </c>
      <c r="G113" s="42">
        <v>0</v>
      </c>
      <c r="H113" s="42">
        <v>0</v>
      </c>
      <c r="I113" s="42">
        <v>0</v>
      </c>
      <c r="J113" s="42">
        <v>0</v>
      </c>
      <c r="K113" s="43">
        <f t="shared" si="22"/>
        <v>687354.89</v>
      </c>
    </row>
    <row r="114" spans="1:11" ht="18.75" customHeight="1">
      <c r="A114" s="27" t="s">
        <v>107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28">
        <v>564809.49</v>
      </c>
      <c r="H114" s="42">
        <v>0</v>
      </c>
      <c r="I114" s="42">
        <v>0</v>
      </c>
      <c r="J114" s="42">
        <v>0</v>
      </c>
      <c r="K114" s="43">
        <f t="shared" si="22"/>
        <v>564809.49</v>
      </c>
    </row>
    <row r="115" spans="1:11" ht="18.75" customHeight="1">
      <c r="A115" s="27" t="s">
        <v>108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28">
        <v>48197.84</v>
      </c>
      <c r="H115" s="42">
        <v>0</v>
      </c>
      <c r="I115" s="42">
        <v>0</v>
      </c>
      <c r="J115" s="42">
        <v>0</v>
      </c>
      <c r="K115" s="43">
        <f t="shared" si="22"/>
        <v>48197.84</v>
      </c>
    </row>
    <row r="116" spans="1:11" ht="18.75" customHeight="1">
      <c r="A116" s="27" t="s">
        <v>109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28">
        <v>336136.96000000002</v>
      </c>
      <c r="H116" s="42">
        <v>0</v>
      </c>
      <c r="I116" s="42">
        <v>0</v>
      </c>
      <c r="J116" s="42">
        <v>0</v>
      </c>
      <c r="K116" s="43">
        <f t="shared" si="22"/>
        <v>336136.96000000002</v>
      </c>
    </row>
    <row r="117" spans="1:11" ht="18.75" customHeight="1">
      <c r="A117" s="27" t="s">
        <v>110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28">
        <v>301695.15999999997</v>
      </c>
      <c r="H117" s="42">
        <v>0</v>
      </c>
      <c r="I117" s="42">
        <v>0</v>
      </c>
      <c r="J117" s="42">
        <v>0</v>
      </c>
      <c r="K117" s="43">
        <f t="shared" si="22"/>
        <v>301695.15999999997</v>
      </c>
    </row>
    <row r="118" spans="1:11" ht="18.75" customHeight="1">
      <c r="A118" s="27" t="s">
        <v>111</v>
      </c>
      <c r="B118" s="42">
        <v>0</v>
      </c>
      <c r="C118" s="42">
        <v>0</v>
      </c>
      <c r="D118" s="42">
        <v>0</v>
      </c>
      <c r="E118" s="42">
        <v>0</v>
      </c>
      <c r="F118" s="42">
        <v>0</v>
      </c>
      <c r="G118" s="28">
        <v>795383.91</v>
      </c>
      <c r="H118" s="42">
        <v>0</v>
      </c>
      <c r="I118" s="42">
        <v>0</v>
      </c>
      <c r="J118" s="42">
        <v>0</v>
      </c>
      <c r="K118" s="43">
        <f t="shared" si="22"/>
        <v>795383.91</v>
      </c>
    </row>
    <row r="119" spans="1:11" ht="18.75" customHeight="1">
      <c r="A119" s="27" t="s">
        <v>112</v>
      </c>
      <c r="B119" s="42">
        <v>0</v>
      </c>
      <c r="C119" s="42">
        <v>0</v>
      </c>
      <c r="D119" s="42">
        <v>0</v>
      </c>
      <c r="E119" s="42">
        <v>0</v>
      </c>
      <c r="F119" s="42">
        <v>0</v>
      </c>
      <c r="G119" s="42">
        <v>0</v>
      </c>
      <c r="H119" s="28">
        <v>401679.64</v>
      </c>
      <c r="I119" s="42">
        <v>0</v>
      </c>
      <c r="J119" s="42">
        <v>0</v>
      </c>
      <c r="K119" s="43">
        <f t="shared" si="22"/>
        <v>401679.64</v>
      </c>
    </row>
    <row r="120" spans="1:11" ht="18.75" customHeight="1">
      <c r="A120" s="27" t="s">
        <v>113</v>
      </c>
      <c r="B120" s="42">
        <v>0</v>
      </c>
      <c r="C120" s="42">
        <v>0</v>
      </c>
      <c r="D120" s="42">
        <v>0</v>
      </c>
      <c r="E120" s="42">
        <v>0</v>
      </c>
      <c r="F120" s="42">
        <v>0</v>
      </c>
      <c r="G120" s="42">
        <v>0</v>
      </c>
      <c r="H120" s="28">
        <v>689570.87</v>
      </c>
      <c r="I120" s="42">
        <v>0</v>
      </c>
      <c r="J120" s="42">
        <v>0</v>
      </c>
      <c r="K120" s="43">
        <f t="shared" si="22"/>
        <v>689570.87</v>
      </c>
    </row>
    <row r="121" spans="1:11" ht="18.75" customHeight="1">
      <c r="A121" s="27" t="s">
        <v>114</v>
      </c>
      <c r="B121" s="42">
        <v>0</v>
      </c>
      <c r="C121" s="42">
        <v>0</v>
      </c>
      <c r="D121" s="42">
        <v>0</v>
      </c>
      <c r="E121" s="42">
        <v>0</v>
      </c>
      <c r="F121" s="42">
        <v>0</v>
      </c>
      <c r="G121" s="42">
        <v>0</v>
      </c>
      <c r="H121" s="42">
        <v>0</v>
      </c>
      <c r="I121" s="28">
        <v>409266.91</v>
      </c>
      <c r="J121" s="42">
        <v>0</v>
      </c>
      <c r="K121" s="43">
        <f t="shared" si="22"/>
        <v>409266.91</v>
      </c>
    </row>
    <row r="122" spans="1:11" ht="18.75" customHeight="1">
      <c r="A122" s="29" t="s">
        <v>115</v>
      </c>
      <c r="B122" s="44">
        <v>0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613460.27</v>
      </c>
      <c r="K122" s="46">
        <f t="shared" si="22"/>
        <v>613460.27</v>
      </c>
    </row>
    <row r="123" spans="1:11" ht="18.75" customHeight="1">
      <c r="A123" s="41"/>
      <c r="B123" s="53">
        <v>0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f>J96-J122</f>
        <v>0</v>
      </c>
      <c r="K123" s="54"/>
    </row>
    <row r="124" spans="1:11" ht="18.75" customHeight="1">
      <c r="A124" s="59"/>
    </row>
    <row r="125" spans="1:11" ht="18.75" customHeight="1">
      <c r="A125" s="41"/>
    </row>
    <row r="126" spans="1:11" ht="18.75" customHeight="1">
      <c r="A126" s="41"/>
    </row>
    <row r="127" spans="1:11" ht="15.75">
      <c r="A127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2014-02-07T16:55:46Z</dcterms:modified>
</cp:coreProperties>
</file>