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2" i="8"/>
  <c r="K73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K12" s="1"/>
  <c r="I12"/>
  <c r="J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3"/>
  <c r="C68"/>
  <c r="D68"/>
  <c r="E68"/>
  <c r="F68"/>
  <c r="G68"/>
  <c r="H68"/>
  <c r="I68"/>
  <c r="J68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K68"/>
  <c r="G60"/>
  <c r="E60"/>
  <c r="C60"/>
  <c r="H60"/>
  <c r="F60"/>
  <c r="D60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K60" l="1"/>
  <c r="K8"/>
  <c r="K7" s="1"/>
  <c r="K61"/>
  <c r="C97"/>
  <c r="C96" s="1"/>
  <c r="C107" s="1"/>
  <c r="K107" s="1"/>
  <c r="K104" s="1"/>
  <c r="C47"/>
  <c r="J47"/>
  <c r="J97"/>
  <c r="J96" s="1"/>
  <c r="J123" s="1"/>
  <c r="B48"/>
  <c r="K49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<sst xmlns="http://schemas.openxmlformats.org/spreadsheetml/2006/main" count="127" uniqueCount="127">
  <si>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</si>
  <si>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</si>
  <si>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</si>
  <si>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</si>
  <si>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</si>
  <si>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</si>
  <si>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</si>
  <si>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</si>
  <si>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</si>
  <si>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</si>
  <si>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</si>
  <si>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</si>
  <si>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</si>
  <si>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</si>
  <si>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</si>
  <si>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</si>
  <si>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</si>
  <si>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</si>
  <si>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</si>
  <si>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</si>
  <si>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</si>
  <si>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</si>
  <si>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</si>
  <si>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</si>
  <si>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</si>
  <si>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</si>
  <si>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</si>
  <si>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</si>
  <si>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</si>
  <si>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</si>
  <si>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</si>
  <si>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</si>
  <si>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</si>
  <si>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</si>
  <si>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</si>
  <si>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</si>
  <si>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</si>
  <si>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</si>
  <si>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</si>
  <si>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</si>
  <si>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</si>
  <si>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</si>
  <si>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</si>
  <si>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</si>
  <si>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</si>
  <si>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</si>
  <si>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</si>
  <si>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</si>
  <si>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</si>
  <si>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</si>
  <si>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</si>
  <si>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</si>
  <si>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</si>
  <si>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</si>
  <si>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</si>
  <si>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</si>
  <si>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</si>
  <si>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</si>
  <si>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</si>
  <si>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</si>
  <si>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</si>
  <si>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</si>
  <si>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</si>
  <si>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</si>
  <si>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</si>
  <si>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</si>
  <si>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</si>
  <si>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</si>
  <si>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</si>
  <si>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</si>
  <si>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</si>
  <si>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</si>
  <si>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</si>
  <si>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</si>
  <si>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</si>
  <si>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</si>
  <si>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</si>
  <si>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</si>
  <si>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</si>
  <si>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</si>
  <si>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</si>
  <si>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</si>
  <si>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</si>
  <si>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</si>
  <si>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</si>
  <si>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</si>
  <si>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</si>
  <si>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</si>
  <si>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</si>
  <si>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</si>
  <si>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</si>
  <si>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</si>
  <si>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</si>
  <si>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</si>
  <si>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</si>
  <si>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</si>
  <si>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</si>
  <si>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</si>
  <si>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</si>
  <si>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</si>
  <si>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</si>
  <si>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</si>
  <si>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</si>
  <si>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</si>
  <si>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</si>
  <si>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</si>
  <si>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</si>
  <si>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</si>
  <si>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</si>
  <si>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</si>
  <si>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</si>
  <si>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</si>
  <si>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</si>
  <si>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</si>
  <si>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</si>
  <si>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</si>
  <si>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</si>
  <si>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</si>
  <si>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</si>
  <si>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</si>
  <si>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</si>
  <si>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</si>
  <si>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</si>
  <si>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</si>
  <si>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</si>
  <si>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</si>
  <si>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01/02/14 - VENCIMENTO 07/02/14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</si>
</sst>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317456</v>
      </c>
      <c r="C7" s="9">
        <f t="shared" si="0"/>
        <v>416227</v>
      </c>
      <c r="D7" s="9">
        <f t="shared" si="0"/>
        <v>453771</v>
      </c>
      <c r="E7" s="9">
        <f t="shared" si="0"/>
        <v>265390</v>
      </c>
      <c r="F7" s="9">
        <f t="shared" si="0"/>
        <v>428446</v>
      </c>
      <c r="G7" s="9">
        <f t="shared" si="0"/>
        <v>630031</v>
      </c>
      <c r="H7" s="9">
        <f t="shared" si="0"/>
        <v>255063</v>
      </c>
      <c r="I7" s="9">
        <f t="shared" si="0"/>
        <v>56519</v>
      </c>
      <c r="J7" s="9">
        <f t="shared" si="0"/>
        <v>167761</v>
      </c>
      <c r="K7" s="9">
        <f t="shared" si="0"/>
        <v>2990664</v>
      </c>
      <c r="L7" s="55"/>
    </row>
    <row r="8" spans="1:13" ht="17.25" customHeight="1">
      <c r="A8" s="10" t="s">
        <v>125</v>
      </c>
      <c r="B8" s="11">
        <f>B9+B12+B16</f>
        <v>187349</v>
      </c>
      <c r="C8" s="11">
        <f t="shared" ref="C8:J8" si="1">C9+C12+C16</f>
        <v>255084</v>
      </c>
      <c r="D8" s="11">
        <f t="shared" si="1"/>
        <v>263106</v>
      </c>
      <c r="E8" s="11">
        <f t="shared" si="1"/>
        <v>158949</v>
      </c>
      <c r="F8" s="11">
        <f t="shared" si="1"/>
        <v>236155</v>
      </c>
      <c r="G8" s="11">
        <f t="shared" si="1"/>
        <v>337827</v>
      </c>
      <c r="H8" s="11">
        <f t="shared" si="1"/>
        <v>158784</v>
      </c>
      <c r="I8" s="11">
        <f t="shared" si="1"/>
        <v>30688</v>
      </c>
      <c r="J8" s="11">
        <f t="shared" si="1"/>
        <v>95124</v>
      </c>
      <c r="K8" s="11">
        <f>SUM(B8:J8)</f>
        <v>1723066</v>
      </c>
    </row>
    <row r="9" spans="1:13" ht="17.25" customHeight="1">
      <c r="A9" s="15" t="s">
        <v>17</v>
      </c>
      <c r="B9" s="13">
        <f>+B10+B11</f>
        <v>37834</v>
      </c>
      <c r="C9" s="13">
        <f t="shared" ref="C9:J9" si="2">+C10+C11</f>
        <v>55061</v>
      </c>
      <c r="D9" s="13">
        <f t="shared" si="2"/>
        <v>52709</v>
      </c>
      <c r="E9" s="13">
        <f t="shared" si="2"/>
        <v>32427</v>
      </c>
      <c r="F9" s="13">
        <f t="shared" si="2"/>
        <v>40261</v>
      </c>
      <c r="G9" s="13">
        <f t="shared" si="2"/>
        <v>43453</v>
      </c>
      <c r="H9" s="13">
        <f t="shared" si="2"/>
        <v>35301</v>
      </c>
      <c r="I9" s="13">
        <f t="shared" si="2"/>
        <v>7732</v>
      </c>
      <c r="J9" s="13">
        <f t="shared" si="2"/>
        <v>16899</v>
      </c>
      <c r="K9" s="11">
        <f>SUM(B9:J9)</f>
        <v>321677</v>
      </c>
    </row>
    <row r="10" spans="1:13" ht="17.25" customHeight="1">
      <c r="A10" s="31" t="s">
        <v>18</v>
      </c>
      <c r="B10" s="13">
        <v>37834</v>
      </c>
      <c r="C10" s="13">
        <v>55061</v>
      </c>
      <c r="D10" s="13">
        <v>52709</v>
      </c>
      <c r="E10" s="13">
        <v>32427</v>
      </c>
      <c r="F10" s="13">
        <v>40261</v>
      </c>
      <c r="G10" s="13">
        <v>43453</v>
      </c>
      <c r="H10" s="13">
        <v>35301</v>
      </c>
      <c r="I10" s="13">
        <v>7732</v>
      </c>
      <c r="J10" s="13">
        <v>16899</v>
      </c>
      <c r="K10" s="11">
        <f>SUM(B10:J10)</f>
        <v>321677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148349</v>
      </c>
      <c r="C12" s="17">
        <f t="shared" si="3"/>
        <v>198339</v>
      </c>
      <c r="D12" s="17">
        <f t="shared" si="3"/>
        <v>208853</v>
      </c>
      <c r="E12" s="17">
        <f t="shared" si="3"/>
        <v>125462</v>
      </c>
      <c r="F12" s="17">
        <f t="shared" si="3"/>
        <v>194206</v>
      </c>
      <c r="G12" s="17">
        <f t="shared" si="3"/>
        <v>292177</v>
      </c>
      <c r="H12" s="17">
        <f t="shared" si="3"/>
        <v>122414</v>
      </c>
      <c r="I12" s="17">
        <f t="shared" si="3"/>
        <v>22701</v>
      </c>
      <c r="J12" s="17">
        <f t="shared" si="3"/>
        <v>77670</v>
      </c>
      <c r="K12" s="11">
        <f t="shared" ref="K12:K27" si="4">SUM(B12:J12)</f>
        <v>1390171</v>
      </c>
    </row>
    <row r="13" spans="1:13" ht="17.25" customHeight="1">
      <c r="A13" s="14" t="s">
        <v>20</v>
      </c>
      <c r="B13" s="13">
        <v>76693</v>
      </c>
      <c r="C13" s="13">
        <v>110590</v>
      </c>
      <c r="D13" s="13">
        <v>117119</v>
      </c>
      <c r="E13" s="13">
        <v>69446</v>
      </c>
      <c r="F13" s="13">
        <v>103781</v>
      </c>
      <c r="G13" s="13">
        <v>147864</v>
      </c>
      <c r="H13" s="13">
        <v>61779</v>
      </c>
      <c r="I13" s="13">
        <v>13690</v>
      </c>
      <c r="J13" s="13">
        <v>43580</v>
      </c>
      <c r="K13" s="11">
        <f t="shared" si="4"/>
        <v>744542</v>
      </c>
      <c r="L13" s="55"/>
      <c r="M13" s="56"/>
    </row>
    <row r="14" spans="1:13" ht="17.25" customHeight="1">
      <c r="A14" s="14" t="s">
        <v>21</v>
      </c>
      <c r="B14" s="13">
        <v>68598</v>
      </c>
      <c r="C14" s="13">
        <v>83389</v>
      </c>
      <c r="D14" s="13">
        <v>87873</v>
      </c>
      <c r="E14" s="13">
        <v>53600</v>
      </c>
      <c r="F14" s="13">
        <v>86612</v>
      </c>
      <c r="G14" s="13">
        <v>139711</v>
      </c>
      <c r="H14" s="13">
        <v>58114</v>
      </c>
      <c r="I14" s="13">
        <v>8442</v>
      </c>
      <c r="J14" s="13">
        <v>32597</v>
      </c>
      <c r="K14" s="11">
        <f t="shared" si="4"/>
        <v>618936</v>
      </c>
      <c r="L14" s="55"/>
    </row>
    <row r="15" spans="1:13" ht="17.25" customHeight="1">
      <c r="A15" s="14" t="s">
        <v>22</v>
      </c>
      <c r="B15" s="13">
        <v>3058</v>
      </c>
      <c r="C15" s="13">
        <v>4360</v>
      </c>
      <c r="D15" s="13">
        <v>3861</v>
      </c>
      <c r="E15" s="13">
        <v>2416</v>
      </c>
      <c r="F15" s="13">
        <v>3813</v>
      </c>
      <c r="G15" s="13">
        <v>4602</v>
      </c>
      <c r="H15" s="13">
        <v>2521</v>
      </c>
      <c r="I15" s="13">
        <v>569</v>
      </c>
      <c r="J15" s="13">
        <v>1493</v>
      </c>
      <c r="K15" s="11">
        <f t="shared" si="4"/>
        <v>26693</v>
      </c>
    </row>
    <row r="16" spans="1:13" ht="17.25" customHeight="1">
      <c r="A16" s="15" t="s">
        <v>121</v>
      </c>
      <c r="B16" s="13">
        <f>B17+B18+B19</f>
        <v>1166</v>
      </c>
      <c r="C16" s="13">
        <f t="shared" ref="C16:J16" si="5">C17+C18+C19</f>
        <v>1684</v>
      </c>
      <c r="D16" s="13">
        <f t="shared" si="5"/>
        <v>1544</v>
      </c>
      <c r="E16" s="13">
        <f t="shared" si="5"/>
        <v>1060</v>
      </c>
      <c r="F16" s="13">
        <f t="shared" si="5"/>
        <v>1688</v>
      </c>
      <c r="G16" s="13">
        <f t="shared" si="5"/>
        <v>2197</v>
      </c>
      <c r="H16" s="13">
        <f t="shared" si="5"/>
        <v>1069</v>
      </c>
      <c r="I16" s="13">
        <f t="shared" si="5"/>
        <v>255</v>
      </c>
      <c r="J16" s="13">
        <f t="shared" si="5"/>
        <v>555</v>
      </c>
      <c r="K16" s="11">
        <f t="shared" si="4"/>
        <v>11218</v>
      </c>
    </row>
    <row r="17" spans="1:12" ht="17.25" customHeight="1">
      <c r="A17" s="14" t="s">
        <v>122</v>
      </c>
      <c r="B17" s="13">
        <v>1156</v>
      </c>
      <c r="C17" s="13">
        <v>1647</v>
      </c>
      <c r="D17" s="13">
        <v>1509</v>
      </c>
      <c r="E17" s="13">
        <v>1027</v>
      </c>
      <c r="F17" s="13">
        <v>1653</v>
      </c>
      <c r="G17" s="13">
        <v>2148</v>
      </c>
      <c r="H17" s="13">
        <v>1056</v>
      </c>
      <c r="I17" s="13">
        <v>250</v>
      </c>
      <c r="J17" s="13">
        <v>540</v>
      </c>
      <c r="K17" s="11">
        <f t="shared" si="4"/>
        <v>10986</v>
      </c>
    </row>
    <row r="18" spans="1:12" ht="17.25" customHeight="1">
      <c r="A18" s="14" t="s">
        <v>123</v>
      </c>
      <c r="B18" s="13">
        <v>10</v>
      </c>
      <c r="C18" s="13">
        <v>37</v>
      </c>
      <c r="D18" s="13">
        <v>35</v>
      </c>
      <c r="E18" s="13">
        <v>33</v>
      </c>
      <c r="F18" s="13">
        <v>35</v>
      </c>
      <c r="G18" s="13">
        <v>49</v>
      </c>
      <c r="H18" s="13">
        <v>13</v>
      </c>
      <c r="I18" s="13">
        <v>5</v>
      </c>
      <c r="J18" s="13">
        <v>15</v>
      </c>
      <c r="K18" s="11">
        <f t="shared" si="4"/>
        <v>232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105732</v>
      </c>
      <c r="C20" s="11">
        <f t="shared" ref="C20:J20" si="6">+C21+C22+C23</f>
        <v>124887</v>
      </c>
      <c r="D20" s="11">
        <f t="shared" si="6"/>
        <v>145444</v>
      </c>
      <c r="E20" s="11">
        <f t="shared" si="6"/>
        <v>82443</v>
      </c>
      <c r="F20" s="11">
        <f t="shared" si="6"/>
        <v>160730</v>
      </c>
      <c r="G20" s="11">
        <f t="shared" si="6"/>
        <v>260210</v>
      </c>
      <c r="H20" s="11">
        <f t="shared" si="6"/>
        <v>79080</v>
      </c>
      <c r="I20" s="11">
        <f t="shared" si="6"/>
        <v>18651</v>
      </c>
      <c r="J20" s="11">
        <f t="shared" si="6"/>
        <v>52460</v>
      </c>
      <c r="K20" s="11">
        <f t="shared" si="4"/>
        <v>1029637</v>
      </c>
    </row>
    <row r="21" spans="1:12" ht="17.25" customHeight="1">
      <c r="A21" s="12" t="s">
        <v>24</v>
      </c>
      <c r="B21" s="13">
        <v>60548</v>
      </c>
      <c r="C21" s="13">
        <v>78431</v>
      </c>
      <c r="D21" s="13">
        <v>90700</v>
      </c>
      <c r="E21" s="13">
        <v>50598</v>
      </c>
      <c r="F21" s="13">
        <v>94543</v>
      </c>
      <c r="G21" s="13">
        <v>141015</v>
      </c>
      <c r="H21" s="13">
        <v>45938</v>
      </c>
      <c r="I21" s="13">
        <v>12419</v>
      </c>
      <c r="J21" s="13">
        <v>31733</v>
      </c>
      <c r="K21" s="11">
        <f t="shared" si="4"/>
        <v>605925</v>
      </c>
      <c r="L21" s="55"/>
    </row>
    <row r="22" spans="1:12" ht="17.25" customHeight="1">
      <c r="A22" s="12" t="s">
        <v>25</v>
      </c>
      <c r="B22" s="13">
        <v>43344</v>
      </c>
      <c r="C22" s="13">
        <v>44234</v>
      </c>
      <c r="D22" s="13">
        <v>52560</v>
      </c>
      <c r="E22" s="13">
        <v>30628</v>
      </c>
      <c r="F22" s="13">
        <v>63657</v>
      </c>
      <c r="G22" s="13">
        <v>115922</v>
      </c>
      <c r="H22" s="13">
        <v>31940</v>
      </c>
      <c r="I22" s="13">
        <v>5887</v>
      </c>
      <c r="J22" s="13">
        <v>19927</v>
      </c>
      <c r="K22" s="11">
        <f t="shared" si="4"/>
        <v>408099</v>
      </c>
      <c r="L22" s="55"/>
    </row>
    <row r="23" spans="1:12" ht="17.25" customHeight="1">
      <c r="A23" s="12" t="s">
        <v>26</v>
      </c>
      <c r="B23" s="13">
        <v>1840</v>
      </c>
      <c r="C23" s="13">
        <v>2222</v>
      </c>
      <c r="D23" s="13">
        <v>2184</v>
      </c>
      <c r="E23" s="13">
        <v>1217</v>
      </c>
      <c r="F23" s="13">
        <v>2530</v>
      </c>
      <c r="G23" s="13">
        <v>3273</v>
      </c>
      <c r="H23" s="13">
        <v>1202</v>
      </c>
      <c r="I23" s="13">
        <v>345</v>
      </c>
      <c r="J23" s="13">
        <v>800</v>
      </c>
      <c r="K23" s="11">
        <f t="shared" si="4"/>
        <v>15613</v>
      </c>
    </row>
    <row r="24" spans="1:12" ht="17.25" customHeight="1">
      <c r="A24" s="16" t="s">
        <v>27</v>
      </c>
      <c r="B24" s="13">
        <v>24375</v>
      </c>
      <c r="C24" s="13">
        <v>36256</v>
      </c>
      <c r="D24" s="13">
        <v>45221</v>
      </c>
      <c r="E24" s="13">
        <v>23998</v>
      </c>
      <c r="F24" s="13">
        <v>31561</v>
      </c>
      <c r="G24" s="13">
        <v>31994</v>
      </c>
      <c r="H24" s="13">
        <v>14950</v>
      </c>
      <c r="I24" s="13">
        <v>7180</v>
      </c>
      <c r="J24" s="13">
        <v>20177</v>
      </c>
      <c r="K24" s="11">
        <f t="shared" si="4"/>
        <v>235712</v>
      </c>
    </row>
    <row r="25" spans="1:12" ht="17.25" customHeight="1">
      <c r="A25" s="12" t="s">
        <v>28</v>
      </c>
      <c r="B25" s="13">
        <v>15600</v>
      </c>
      <c r="C25" s="13">
        <v>23204</v>
      </c>
      <c r="D25" s="13">
        <v>28941</v>
      </c>
      <c r="E25" s="13">
        <v>15359</v>
      </c>
      <c r="F25" s="13">
        <v>20199</v>
      </c>
      <c r="G25" s="13">
        <v>20476</v>
      </c>
      <c r="H25" s="13">
        <v>9568</v>
      </c>
      <c r="I25" s="13">
        <v>4595</v>
      </c>
      <c r="J25" s="13">
        <v>12913</v>
      </c>
      <c r="K25" s="11">
        <f t="shared" si="4"/>
        <v>150855</v>
      </c>
      <c r="L25" s="55"/>
    </row>
    <row r="26" spans="1:12" ht="17.25" customHeight="1">
      <c r="A26" s="12" t="s">
        <v>29</v>
      </c>
      <c r="B26" s="13">
        <v>8775</v>
      </c>
      <c r="C26" s="13">
        <v>13052</v>
      </c>
      <c r="D26" s="13">
        <v>16280</v>
      </c>
      <c r="E26" s="13">
        <v>8639</v>
      </c>
      <c r="F26" s="13">
        <v>11362</v>
      </c>
      <c r="G26" s="13">
        <v>11518</v>
      </c>
      <c r="H26" s="13">
        <v>5382</v>
      </c>
      <c r="I26" s="13">
        <v>2585</v>
      </c>
      <c r="J26" s="13">
        <v>7264</v>
      </c>
      <c r="K26" s="11">
        <f t="shared" si="4"/>
        <v>84857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2249</v>
      </c>
      <c r="I27" s="11">
        <v>0</v>
      </c>
      <c r="J27" s="11">
        <v>0</v>
      </c>
      <c r="K27" s="11">
        <f t="shared" si="4"/>
        <v>2249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23601.63</v>
      </c>
      <c r="I35" s="20">
        <v>0</v>
      </c>
      <c r="J35" s="20">
        <v>0</v>
      </c>
      <c r="K35" s="24">
        <f>SUM(B35:J35)</f>
        <v>23601.63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735921.15999999992</v>
      </c>
      <c r="C47" s="23">
        <f t="shared" ref="C47:H47" si="9">+C48+C56</f>
        <v>1098095.8799999999</v>
      </c>
      <c r="D47" s="23">
        <f t="shared" si="9"/>
        <v>1355529.45</v>
      </c>
      <c r="E47" s="23">
        <f t="shared" si="9"/>
        <v>677053.72</v>
      </c>
      <c r="F47" s="23">
        <f t="shared" si="9"/>
        <v>1050320.46</v>
      </c>
      <c r="G47" s="23">
        <f t="shared" si="9"/>
        <v>1329798.1599999999</v>
      </c>
      <c r="H47" s="23">
        <f t="shared" si="9"/>
        <v>644775.1</v>
      </c>
      <c r="I47" s="23">
        <f>+I48+I56</f>
        <v>238255.84</v>
      </c>
      <c r="J47" s="23">
        <f>+J48+J56</f>
        <v>430905.52999999997</v>
      </c>
      <c r="K47" s="23">
        <f>SUM(B47:J47)</f>
        <v>7560655.2999999998</v>
      </c>
    </row>
    <row r="48" spans="1:11" ht="17.25" customHeight="1">
      <c r="A48" s="16" t="s">
        <v>48</v>
      </c>
      <c r="B48" s="24">
        <f>SUM(B49:B55)</f>
        <v>720910.83</v>
      </c>
      <c r="C48" s="24">
        <f t="shared" ref="C48:H48" si="10">SUM(C49:C55)</f>
        <v>1078087.99</v>
      </c>
      <c r="D48" s="24">
        <f t="shared" si="10"/>
        <v>1335266.54</v>
      </c>
      <c r="E48" s="24">
        <f t="shared" si="10"/>
        <v>658167.19999999995</v>
      </c>
      <c r="F48" s="24">
        <f t="shared" si="10"/>
        <v>1031526.59</v>
      </c>
      <c r="G48" s="24">
        <f t="shared" si="10"/>
        <v>1304857.2</v>
      </c>
      <c r="H48" s="24">
        <f t="shared" si="10"/>
        <v>629325.24</v>
      </c>
      <c r="I48" s="24">
        <f>SUM(I49:I55)</f>
        <v>238255.84</v>
      </c>
      <c r="J48" s="24">
        <f>SUM(J49:J55)</f>
        <v>419318.62</v>
      </c>
      <c r="K48" s="24">
        <f t="shared" ref="K48:K56" si="11">SUM(B48:J48)</f>
        <v>7415716.0499999998</v>
      </c>
    </row>
    <row r="49" spans="1:11" ht="17.25" customHeight="1">
      <c r="A49" s="36" t="s">
        <v>49</v>
      </c>
      <c r="B49" s="24">
        <f t="shared" ref="B49:H49" si="12">ROUND(B30*B7,2)</f>
        <v>720910.83</v>
      </c>
      <c r="C49" s="24">
        <f t="shared" si="12"/>
        <v>1075697.06</v>
      </c>
      <c r="D49" s="24">
        <f t="shared" si="12"/>
        <v>1335266.54</v>
      </c>
      <c r="E49" s="24">
        <f t="shared" si="12"/>
        <v>658167.19999999995</v>
      </c>
      <c r="F49" s="24">
        <f t="shared" si="12"/>
        <v>1031526.59</v>
      </c>
      <c r="G49" s="24">
        <f t="shared" si="12"/>
        <v>1304857.2</v>
      </c>
      <c r="H49" s="24">
        <f t="shared" si="12"/>
        <v>605723.61</v>
      </c>
      <c r="I49" s="24">
        <f>ROUND(I30*I7,2)</f>
        <v>238255.84</v>
      </c>
      <c r="J49" s="24">
        <f>ROUND(J30*J7,2)</f>
        <v>419318.62</v>
      </c>
      <c r="K49" s="24">
        <f t="shared" si="11"/>
        <v>7389723.4900000002</v>
      </c>
    </row>
    <row r="50" spans="1:11" ht="17.25" customHeight="1">
      <c r="A50" s="36" t="s">
        <v>50</v>
      </c>
      <c r="B50" s="20">
        <v>0</v>
      </c>
      <c r="C50" s="24">
        <f>ROUND(C31*C7,2)</f>
        <v>2390.9299999999998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2390.9299999999998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23601.63</v>
      </c>
      <c r="I53" s="33">
        <f>+I35</f>
        <v>0</v>
      </c>
      <c r="J53" s="33">
        <f>+J35</f>
        <v>0</v>
      </c>
      <c r="K53" s="24">
        <f t="shared" si="11"/>
        <v>23601.63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-113502</v>
      </c>
      <c r="C60" s="37">
        <f t="shared" si="13"/>
        <v>-165379.18</v>
      </c>
      <c r="D60" s="37">
        <f t="shared" si="13"/>
        <v>-159332.75</v>
      </c>
      <c r="E60" s="37">
        <f t="shared" si="13"/>
        <v>-104383.85</v>
      </c>
      <c r="F60" s="37">
        <f t="shared" si="13"/>
        <v>-121204.43</v>
      </c>
      <c r="G60" s="37">
        <f t="shared" si="13"/>
        <v>-130382.61</v>
      </c>
      <c r="H60" s="37">
        <f t="shared" si="13"/>
        <v>-105903</v>
      </c>
      <c r="I60" s="37">
        <f t="shared" si="13"/>
        <v>-204179.62</v>
      </c>
      <c r="J60" s="37">
        <f t="shared" si="13"/>
        <v>-339410.21</v>
      </c>
      <c r="K60" s="37">
        <f>SUM(B60:J60)</f>
        <v>-1443677.65</v>
      </c>
    </row>
    <row r="61" spans="1:11" ht="18.75" customHeight="1">
      <c r="A61" s="16" t="s">
        <v>83</v>
      </c>
      <c r="B61" s="37">
        <f t="shared" ref="B61:J61" si="14">B62+B63+B64+B65+B66+B67</f>
        <v>-113502</v>
      </c>
      <c r="C61" s="37">
        <f t="shared" si="14"/>
        <v>-165183</v>
      </c>
      <c r="D61" s="37">
        <f t="shared" si="14"/>
        <v>-158127</v>
      </c>
      <c r="E61" s="37">
        <f t="shared" si="14"/>
        <v>-97281</v>
      </c>
      <c r="F61" s="37">
        <f t="shared" si="14"/>
        <v>-120783</v>
      </c>
      <c r="G61" s="37">
        <f t="shared" si="14"/>
        <v>-130359</v>
      </c>
      <c r="H61" s="37">
        <f t="shared" si="14"/>
        <v>-105903</v>
      </c>
      <c r="I61" s="37">
        <f t="shared" si="14"/>
        <v>-23196</v>
      </c>
      <c r="J61" s="37">
        <f t="shared" si="14"/>
        <v>-50697</v>
      </c>
      <c r="K61" s="37">
        <f t="shared" ref="K61:K92" si="15">SUM(B61:J61)</f>
        <v>-965031</v>
      </c>
    </row>
    <row r="62" spans="1:11" ht="18.75" customHeight="1">
      <c r="A62" s="12" t="s">
        <v>84</v>
      </c>
      <c r="B62" s="37">
        <f>-ROUND(B9*$D$3,2)</f>
        <v>-113502</v>
      </c>
      <c r="C62" s="37">
        <f t="shared" ref="C62:J62" si="16">-ROUND(C9*$D$3,2)</f>
        <v>-165183</v>
      </c>
      <c r="D62" s="37">
        <f t="shared" si="16"/>
        <v>-158127</v>
      </c>
      <c r="E62" s="37">
        <f t="shared" si="16"/>
        <v>-97281</v>
      </c>
      <c r="F62" s="37">
        <f t="shared" si="16"/>
        <v>-120783</v>
      </c>
      <c r="G62" s="37">
        <f t="shared" si="16"/>
        <v>-130359</v>
      </c>
      <c r="H62" s="37">
        <f t="shared" si="16"/>
        <v>-105903</v>
      </c>
      <c r="I62" s="37">
        <f t="shared" si="16"/>
        <v>-23196</v>
      </c>
      <c r="J62" s="37">
        <f t="shared" si="16"/>
        <v>-50697</v>
      </c>
      <c r="K62" s="37">
        <f t="shared" si="15"/>
        <v>-965031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20">
        <v>0</v>
      </c>
      <c r="C68" s="37">
        <f t="shared" ref="B68:J68" si="17">SUM(C69:C92)</f>
        <v>-196.18</v>
      </c>
      <c r="D68" s="37">
        <f t="shared" si="17"/>
        <v>-1205.75</v>
      </c>
      <c r="E68" s="37">
        <f t="shared" si="17"/>
        <v>-7102.85</v>
      </c>
      <c r="F68" s="37">
        <f t="shared" si="17"/>
        <v>-421.43</v>
      </c>
      <c r="G68" s="37">
        <f t="shared" si="17"/>
        <v>-23.61</v>
      </c>
      <c r="H68" s="37">
        <f t="shared" si="17"/>
        <v>0</v>
      </c>
      <c r="I68" s="37">
        <f t="shared" si="17"/>
        <v>-180983.62</v>
      </c>
      <c r="J68" s="37">
        <f t="shared" si="17"/>
        <v>-288713.21000000002</v>
      </c>
      <c r="K68" s="37">
        <f t="shared" si="15"/>
        <v>-478646.65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5"/>
        <v>0</v>
      </c>
    </row>
    <row r="73" spans="1:11" ht="18.75" customHeight="1">
      <c r="A73" s="36" t="s">
        <v>67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5"/>
        <v>0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37">
        <v>-176000</v>
      </c>
      <c r="J81" s="37">
        <v>-280000</v>
      </c>
      <c r="K81" s="37">
        <f t="shared" si="15"/>
        <v>-456000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-5619.55</v>
      </c>
      <c r="F92" s="20">
        <v>0</v>
      </c>
      <c r="G92" s="20">
        <v>0</v>
      </c>
      <c r="H92" s="20">
        <v>0</v>
      </c>
      <c r="I92" s="50">
        <v>-3002.02</v>
      </c>
      <c r="J92" s="50">
        <v>-7713.21</v>
      </c>
      <c r="K92" s="50">
        <f t="shared" si="15"/>
        <v>-16334.779999999999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622419.15999999992</v>
      </c>
      <c r="C96" s="25">
        <f t="shared" si="19"/>
        <v>932716.7</v>
      </c>
      <c r="D96" s="25">
        <f t="shared" si="19"/>
        <v>1196196.7</v>
      </c>
      <c r="E96" s="25">
        <f t="shared" si="19"/>
        <v>572669.87</v>
      </c>
      <c r="F96" s="25">
        <f t="shared" si="19"/>
        <v>929116.02999999991</v>
      </c>
      <c r="G96" s="25">
        <f t="shared" si="19"/>
        <v>1199415.5499999998</v>
      </c>
      <c r="H96" s="25">
        <f t="shared" si="19"/>
        <v>538872.1</v>
      </c>
      <c r="I96" s="25">
        <f>+I97+I98</f>
        <v>34076.22</v>
      </c>
      <c r="J96" s="25">
        <f>+J97+J98</f>
        <v>91495.319999999978</v>
      </c>
      <c r="K96" s="50">
        <f t="shared" si="18"/>
        <v>6116977.6499999994</v>
      </c>
      <c r="L96" s="57"/>
    </row>
    <row r="97" spans="1:12" ht="18.75" customHeight="1">
      <c r="A97" s="16" t="s">
        <v>91</v>
      </c>
      <c r="B97" s="25">
        <f t="shared" ref="B97:J97" si="20">+B48+B61+B68+B93</f>
        <v>607408.82999999996</v>
      </c>
      <c r="C97" s="25">
        <f t="shared" si="20"/>
        <v>912708.80999999994</v>
      </c>
      <c r="D97" s="25">
        <f t="shared" si="20"/>
        <v>1175933.79</v>
      </c>
      <c r="E97" s="25">
        <f t="shared" si="20"/>
        <v>553783.35</v>
      </c>
      <c r="F97" s="25">
        <f t="shared" si="20"/>
        <v>910322.15999999992</v>
      </c>
      <c r="G97" s="25">
        <f t="shared" si="20"/>
        <v>1174474.5899999999</v>
      </c>
      <c r="H97" s="25">
        <f t="shared" si="20"/>
        <v>523422.24</v>
      </c>
      <c r="I97" s="25">
        <f t="shared" si="20"/>
        <v>34076.22</v>
      </c>
      <c r="J97" s="25">
        <f t="shared" si="20"/>
        <v>79908.409999999974</v>
      </c>
      <c r="K97" s="50">
        <f t="shared" si="18"/>
        <v>5972038.3999999994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6116977.6600000011</v>
      </c>
    </row>
    <row r="105" spans="1:12" ht="18.75" customHeight="1">
      <c r="A105" s="27" t="s">
        <v>79</v>
      </c>
      <c r="B105" s="28">
        <v>76156.39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76156.39</v>
      </c>
    </row>
    <row r="106" spans="1:12" ht="18.75" customHeight="1">
      <c r="A106" s="27" t="s">
        <v>80</v>
      </c>
      <c r="B106" s="28">
        <v>546262.77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546262.77</v>
      </c>
    </row>
    <row r="107" spans="1:12" ht="18.75" customHeight="1">
      <c r="A107" s="27" t="s">
        <v>81</v>
      </c>
      <c r="B107" s="42">
        <v>0</v>
      </c>
      <c r="C107" s="28">
        <f>+C96</f>
        <v>932716.7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932716.7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1196196.7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1196196.7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572669.87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572669.87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114472.73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114472.73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158307.39000000001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158307.39000000001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226422.29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226422.29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429913.62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429913.62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362706.27</v>
      </c>
      <c r="H114" s="42">
        <v>0</v>
      </c>
      <c r="I114" s="42">
        <v>0</v>
      </c>
      <c r="J114" s="42">
        <v>0</v>
      </c>
      <c r="K114" s="43">
        <f t="shared" si="22"/>
        <v>362706.27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31261.69</v>
      </c>
      <c r="H115" s="42">
        <v>0</v>
      </c>
      <c r="I115" s="42">
        <v>0</v>
      </c>
      <c r="J115" s="42">
        <v>0</v>
      </c>
      <c r="K115" s="43">
        <f t="shared" si="22"/>
        <v>31261.69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198711.08</v>
      </c>
      <c r="H116" s="42">
        <v>0</v>
      </c>
      <c r="I116" s="42">
        <v>0</v>
      </c>
      <c r="J116" s="42">
        <v>0</v>
      </c>
      <c r="K116" s="43">
        <f t="shared" si="22"/>
        <v>198711.08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156316.46</v>
      </c>
      <c r="H117" s="42">
        <v>0</v>
      </c>
      <c r="I117" s="42">
        <v>0</v>
      </c>
      <c r="J117" s="42">
        <v>0</v>
      </c>
      <c r="K117" s="43">
        <f t="shared" si="22"/>
        <v>156316.46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450420.06</v>
      </c>
      <c r="H118" s="42">
        <v>0</v>
      </c>
      <c r="I118" s="42">
        <v>0</v>
      </c>
      <c r="J118" s="42">
        <v>0</v>
      </c>
      <c r="K118" s="43">
        <f t="shared" si="22"/>
        <v>450420.06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197254.2</v>
      </c>
      <c r="I119" s="42">
        <v>0</v>
      </c>
      <c r="J119" s="42">
        <v>0</v>
      </c>
      <c r="K119" s="43">
        <f t="shared" si="22"/>
        <v>197254.2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341617.9</v>
      </c>
      <c r="I120" s="42">
        <v>0</v>
      </c>
      <c r="J120" s="42">
        <v>0</v>
      </c>
      <c r="K120" s="43">
        <f t="shared" si="22"/>
        <v>341617.9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34076.22</v>
      </c>
      <c r="J121" s="42">
        <v>0</v>
      </c>
      <c r="K121" s="43">
        <f t="shared" si="22"/>
        <v>34076.22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91495.32</v>
      </c>
      <c r="K122" s="46">
        <f t="shared" si="22"/>
        <v>91495.32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2014-02-06T18:51:36Z</dcterms:modified>
</cp:coreProperties>
</file>