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<sst xmlns="http://schemas.openxmlformats.org/spreadsheetml/2006/main" count="100" uniqueCount="98">
  <si>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</si>
  <si>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</si>
  <si>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</si>
  <si>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</si>
  <si>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</si>
  <si>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</si>
  <si>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</si>
  <si>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</si>
  <si>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</si>
  <si>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</si>
  <si>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</si>
  <si>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</si>
  <si>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</si>
  <si>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</si>
  <si>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</si>
  <si>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</si>
  <si>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</si>
  <si>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</si>
  <si>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</si>
  <si>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</si>
  <si>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</si>
  <si>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</si>
  <si>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</si>
  <si>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</si>
  <si>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</si>
  <si>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</si>
  <si>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</si>
  <si>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</si>
  <si>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</si>
  <si>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</si>
  <si>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</si>
  <si>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</si>
  <si>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</si>
  <si>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</si>
  <si>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</si>
  <si>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</si>
  <si>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</si>
  <si>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</si>
  <si>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</si>
  <si>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</si>
  <si>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</si>
  <si>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</si>
  <si>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</si>
  <si>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</si>
  <si>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</si>
  <si>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</si>
  <si>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</si>
  <si>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</si>
  <si>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</si>
  <si>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</si>
  <si>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</si>
  <si>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</si>
  <si>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</si>
  <si>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</si>
  <si>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</si>
  <si>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</si>
  <si>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</si>
  <si>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</si>
  <si>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</si>
  <si>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</si>
  <si>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</si>
  <si>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</si>
  <si>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</si>
  <si>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</si>
  <si>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</si>
  <si>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</si>
  <si>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</si>
  <si>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</si>
  <si>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</si>
  <si>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</si>
  <si>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</si>
  <si>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</si>
  <si>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</si>
  <si>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</si>
  <si>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</si>
  <si>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</si>
  <si>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</si>
  <si>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</si>
  <si>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</si>
  <si>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</si>
  <si>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</si>
  <si>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</si>
  <si>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</si>
  <si>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</si>
  <si>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</si>
  <si>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</si>
  <si>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</si>
  <si>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</si>
  <si>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</si>
  <si>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</si>
  <si>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</si>
  <si>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</si>
  <si>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</si>
  <si>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</si>
  <si>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</si>
  <si>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</si>
  <si>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</si>
  <si>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28/08/14 - VENCIMENTO 04/09/14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</si>
</sst>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515313</v>
      </c>
      <c r="C7" s="10">
        <f>C8+C20+C24</f>
        <v>397961</v>
      </c>
      <c r="D7" s="10">
        <f>D8+D20+D24</f>
        <v>373884</v>
      </c>
      <c r="E7" s="10">
        <f>E8+E20+E24</f>
        <v>89988</v>
      </c>
      <c r="F7" s="10">
        <f aca="true" t="shared" si="0" ref="F7:M7">F8+F20+F24</f>
        <v>314489</v>
      </c>
      <c r="G7" s="10">
        <f t="shared" si="0"/>
        <v>510568</v>
      </c>
      <c r="H7" s="10">
        <f t="shared" si="0"/>
        <v>489439</v>
      </c>
      <c r="I7" s="10">
        <f t="shared" si="0"/>
        <v>423827</v>
      </c>
      <c r="J7" s="10">
        <f t="shared" si="0"/>
        <v>310803</v>
      </c>
      <c r="K7" s="10">
        <f t="shared" si="0"/>
        <v>373995</v>
      </c>
      <c r="L7" s="10">
        <f t="shared" si="0"/>
        <v>166747</v>
      </c>
      <c r="M7" s="10">
        <f t="shared" si="0"/>
        <v>97203</v>
      </c>
      <c r="N7" s="10">
        <f>+N8+N20+N24</f>
        <v>4064217</v>
      </c>
      <c r="P7" s="41"/>
    </row>
    <row r="8" spans="1:14" ht="18.75" customHeight="1">
      <c r="A8" s="11" t="s">
        <v>34</v>
      </c>
      <c r="B8" s="12">
        <f>+B9+B12+B16</f>
        <v>288810</v>
      </c>
      <c r="C8" s="12">
        <f>+C9+C12+C16</f>
        <v>236046</v>
      </c>
      <c r="D8" s="12">
        <f>+D9+D12+D16</f>
        <v>234118</v>
      </c>
      <c r="E8" s="12">
        <f>+E9+E12+E16</f>
        <v>54431</v>
      </c>
      <c r="F8" s="12">
        <f aca="true" t="shared" si="1" ref="F8:M8">+F9+F12+F16</f>
        <v>186074</v>
      </c>
      <c r="G8" s="12">
        <f t="shared" si="1"/>
        <v>307233</v>
      </c>
      <c r="H8" s="12">
        <f t="shared" si="1"/>
        <v>281074</v>
      </c>
      <c r="I8" s="12">
        <f t="shared" si="1"/>
        <v>244182</v>
      </c>
      <c r="J8" s="12">
        <f t="shared" si="1"/>
        <v>184447</v>
      </c>
      <c r="K8" s="12">
        <f t="shared" si="1"/>
        <v>200704</v>
      </c>
      <c r="L8" s="12">
        <f t="shared" si="1"/>
        <v>99786</v>
      </c>
      <c r="M8" s="12">
        <f t="shared" si="1"/>
        <v>61198</v>
      </c>
      <c r="N8" s="12">
        <f>SUM(B8:M8)</f>
        <v>2378103</v>
      </c>
    </row>
    <row r="9" spans="1:14" ht="18.75" customHeight="1">
      <c r="A9" s="13" t="s">
        <v>7</v>
      </c>
      <c r="B9" s="14">
        <v>31461</v>
      </c>
      <c r="C9" s="14">
        <v>31245</v>
      </c>
      <c r="D9" s="14">
        <v>18019</v>
      </c>
      <c r="E9" s="14">
        <v>5230</v>
      </c>
      <c r="F9" s="14">
        <v>14735</v>
      </c>
      <c r="G9" s="14">
        <v>27806</v>
      </c>
      <c r="H9" s="14">
        <v>36314</v>
      </c>
      <c r="I9" s="14">
        <v>16975</v>
      </c>
      <c r="J9" s="14">
        <v>22002</v>
      </c>
      <c r="K9" s="14">
        <v>16862</v>
      </c>
      <c r="L9" s="14">
        <v>13614</v>
      </c>
      <c r="M9" s="14">
        <v>8201</v>
      </c>
      <c r="N9" s="12">
        <f aca="true" t="shared" si="2" ref="N9:N19">SUM(B9:M9)</f>
        <v>242464</v>
      </c>
    </row>
    <row r="10" spans="1:14" ht="18.75" customHeight="1">
      <c r="A10" s="15" t="s">
        <v>8</v>
      </c>
      <c r="B10" s="14">
        <f>+B9-B11</f>
        <v>31461</v>
      </c>
      <c r="C10" s="14">
        <f>+C9-C11</f>
        <v>31245</v>
      </c>
      <c r="D10" s="14">
        <f>+D9-D11</f>
        <v>18019</v>
      </c>
      <c r="E10" s="14">
        <f>+E9-E11</f>
        <v>5230</v>
      </c>
      <c r="F10" s="14">
        <f aca="true" t="shared" si="3" ref="F10:M10">+F9-F11</f>
        <v>14735</v>
      </c>
      <c r="G10" s="14">
        <f t="shared" si="3"/>
        <v>27806</v>
      </c>
      <c r="H10" s="14">
        <f t="shared" si="3"/>
        <v>36314</v>
      </c>
      <c r="I10" s="14">
        <f t="shared" si="3"/>
        <v>16975</v>
      </c>
      <c r="J10" s="14">
        <f t="shared" si="3"/>
        <v>22002</v>
      </c>
      <c r="K10" s="14">
        <f t="shared" si="3"/>
        <v>16862</v>
      </c>
      <c r="L10" s="14">
        <f t="shared" si="3"/>
        <v>13614</v>
      </c>
      <c r="M10" s="14">
        <f t="shared" si="3"/>
        <v>8201</v>
      </c>
      <c r="N10" s="12">
        <f t="shared" si="2"/>
        <v>242464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248783</v>
      </c>
      <c r="C12" s="14">
        <f>C13+C14+C15</f>
        <v>197974</v>
      </c>
      <c r="D12" s="14">
        <f>D13+D14+D15</f>
        <v>211134</v>
      </c>
      <c r="E12" s="14">
        <f>E13+E14+E15</f>
        <v>47786</v>
      </c>
      <c r="F12" s="14">
        <f aca="true" t="shared" si="4" ref="F12:M12">F13+F14+F15</f>
        <v>165426</v>
      </c>
      <c r="G12" s="14">
        <f t="shared" si="4"/>
        <v>269727</v>
      </c>
      <c r="H12" s="14">
        <f t="shared" si="4"/>
        <v>236890</v>
      </c>
      <c r="I12" s="14">
        <f t="shared" si="4"/>
        <v>221246</v>
      </c>
      <c r="J12" s="14">
        <f t="shared" si="4"/>
        <v>157820</v>
      </c>
      <c r="K12" s="14">
        <f t="shared" si="4"/>
        <v>178466</v>
      </c>
      <c r="L12" s="14">
        <f t="shared" si="4"/>
        <v>84064</v>
      </c>
      <c r="M12" s="14">
        <f t="shared" si="4"/>
        <v>51924</v>
      </c>
      <c r="N12" s="12">
        <f t="shared" si="2"/>
        <v>2071240</v>
      </c>
    </row>
    <row r="13" spans="1:14" ht="18.75" customHeight="1">
      <c r="A13" s="15" t="s">
        <v>10</v>
      </c>
      <c r="B13" s="14">
        <v>117153</v>
      </c>
      <c r="C13" s="14">
        <v>94210</v>
      </c>
      <c r="D13" s="14">
        <v>100856</v>
      </c>
      <c r="E13" s="14">
        <v>22602</v>
      </c>
      <c r="F13" s="14">
        <v>77403</v>
      </c>
      <c r="G13" s="14">
        <v>129133</v>
      </c>
      <c r="H13" s="14">
        <v>118423</v>
      </c>
      <c r="I13" s="14">
        <v>109504</v>
      </c>
      <c r="J13" s="14">
        <v>75526</v>
      </c>
      <c r="K13" s="14">
        <v>85760</v>
      </c>
      <c r="L13" s="14">
        <v>40615</v>
      </c>
      <c r="M13" s="14">
        <v>24247</v>
      </c>
      <c r="N13" s="12">
        <f t="shared" si="2"/>
        <v>995432</v>
      </c>
    </row>
    <row r="14" spans="1:14" ht="18.75" customHeight="1">
      <c r="A14" s="15" t="s">
        <v>11</v>
      </c>
      <c r="B14" s="14">
        <v>103874</v>
      </c>
      <c r="C14" s="14">
        <v>79028</v>
      </c>
      <c r="D14" s="14">
        <v>91746</v>
      </c>
      <c r="E14" s="14">
        <v>19543</v>
      </c>
      <c r="F14" s="14">
        <v>68259</v>
      </c>
      <c r="G14" s="14">
        <v>109123</v>
      </c>
      <c r="H14" s="14">
        <v>92751</v>
      </c>
      <c r="I14" s="14">
        <v>91605</v>
      </c>
      <c r="J14" s="14">
        <v>65663</v>
      </c>
      <c r="K14" s="14">
        <v>74207</v>
      </c>
      <c r="L14" s="14">
        <v>35854</v>
      </c>
      <c r="M14" s="14">
        <v>23259</v>
      </c>
      <c r="N14" s="12">
        <f t="shared" si="2"/>
        <v>854912</v>
      </c>
    </row>
    <row r="15" spans="1:14" ht="18.75" customHeight="1">
      <c r="A15" s="15" t="s">
        <v>12</v>
      </c>
      <c r="B15" s="14">
        <v>27756</v>
      </c>
      <c r="C15" s="14">
        <v>24736</v>
      </c>
      <c r="D15" s="14">
        <v>18532</v>
      </c>
      <c r="E15" s="14">
        <v>5641</v>
      </c>
      <c r="F15" s="14">
        <v>19764</v>
      </c>
      <c r="G15" s="14">
        <v>31471</v>
      </c>
      <c r="H15" s="14">
        <v>25716</v>
      </c>
      <c r="I15" s="14">
        <v>20137</v>
      </c>
      <c r="J15" s="14">
        <v>16631</v>
      </c>
      <c r="K15" s="14">
        <v>18499</v>
      </c>
      <c r="L15" s="14">
        <v>7595</v>
      </c>
      <c r="M15" s="14">
        <v>4418</v>
      </c>
      <c r="N15" s="12">
        <f t="shared" si="2"/>
        <v>220896</v>
      </c>
    </row>
    <row r="16" spans="1:14" ht="18.75" customHeight="1">
      <c r="A16" s="16" t="s">
        <v>33</v>
      </c>
      <c r="B16" s="14">
        <f>B17+B18+B19</f>
        <v>8566</v>
      </c>
      <c r="C16" s="14">
        <f>C17+C18+C19</f>
        <v>6827</v>
      </c>
      <c r="D16" s="14">
        <f>D17+D18+D19</f>
        <v>4965</v>
      </c>
      <c r="E16" s="14">
        <f>E17+E18+E19</f>
        <v>1415</v>
      </c>
      <c r="F16" s="14">
        <f aca="true" t="shared" si="5" ref="F16:M16">F17+F18+F19</f>
        <v>5913</v>
      </c>
      <c r="G16" s="14">
        <f t="shared" si="5"/>
        <v>9700</v>
      </c>
      <c r="H16" s="14">
        <f t="shared" si="5"/>
        <v>7870</v>
      </c>
      <c r="I16" s="14">
        <f t="shared" si="5"/>
        <v>5961</v>
      </c>
      <c r="J16" s="14">
        <f t="shared" si="5"/>
        <v>4625</v>
      </c>
      <c r="K16" s="14">
        <f t="shared" si="5"/>
        <v>5376</v>
      </c>
      <c r="L16" s="14">
        <f t="shared" si="5"/>
        <v>2108</v>
      </c>
      <c r="M16" s="14">
        <f t="shared" si="5"/>
        <v>1073</v>
      </c>
      <c r="N16" s="12">
        <f t="shared" si="2"/>
        <v>64399</v>
      </c>
    </row>
    <row r="17" spans="1:14" ht="18.75" customHeight="1">
      <c r="A17" s="15" t="s">
        <v>30</v>
      </c>
      <c r="B17" s="14">
        <v>3247</v>
      </c>
      <c r="C17" s="14">
        <v>2631</v>
      </c>
      <c r="D17" s="14">
        <v>1870</v>
      </c>
      <c r="E17" s="14">
        <v>529</v>
      </c>
      <c r="F17" s="14">
        <v>2068</v>
      </c>
      <c r="G17" s="14">
        <v>3791</v>
      </c>
      <c r="H17" s="14">
        <v>3260</v>
      </c>
      <c r="I17" s="14">
        <v>2571</v>
      </c>
      <c r="J17" s="14">
        <v>2042</v>
      </c>
      <c r="K17" s="14">
        <v>2360</v>
      </c>
      <c r="L17" s="14">
        <v>948</v>
      </c>
      <c r="M17" s="14">
        <v>504</v>
      </c>
      <c r="N17" s="12">
        <f t="shared" si="2"/>
        <v>25821</v>
      </c>
    </row>
    <row r="18" spans="1:14" ht="18.75" customHeight="1">
      <c r="A18" s="15" t="s">
        <v>31</v>
      </c>
      <c r="B18" s="14">
        <v>213</v>
      </c>
      <c r="C18" s="14">
        <v>189</v>
      </c>
      <c r="D18" s="14">
        <v>169</v>
      </c>
      <c r="E18" s="14">
        <v>33</v>
      </c>
      <c r="F18" s="14">
        <v>124</v>
      </c>
      <c r="G18" s="14">
        <v>325</v>
      </c>
      <c r="H18" s="14">
        <v>234</v>
      </c>
      <c r="I18" s="14">
        <v>182</v>
      </c>
      <c r="J18" s="14">
        <v>100</v>
      </c>
      <c r="K18" s="14">
        <v>195</v>
      </c>
      <c r="L18" s="14">
        <v>68</v>
      </c>
      <c r="M18" s="14">
        <v>37</v>
      </c>
      <c r="N18" s="12">
        <f t="shared" si="2"/>
        <v>1869</v>
      </c>
    </row>
    <row r="19" spans="1:14" ht="18.75" customHeight="1">
      <c r="A19" s="15" t="s">
        <v>32</v>
      </c>
      <c r="B19" s="14">
        <v>5106</v>
      </c>
      <c r="C19" s="14">
        <v>4007</v>
      </c>
      <c r="D19" s="14">
        <v>2926</v>
      </c>
      <c r="E19" s="14">
        <v>853</v>
      </c>
      <c r="F19" s="14">
        <v>3721</v>
      </c>
      <c r="G19" s="14">
        <v>5584</v>
      </c>
      <c r="H19" s="14">
        <v>4376</v>
      </c>
      <c r="I19" s="14">
        <v>3208</v>
      </c>
      <c r="J19" s="14">
        <v>2483</v>
      </c>
      <c r="K19" s="14">
        <v>2821</v>
      </c>
      <c r="L19" s="14">
        <v>1092</v>
      </c>
      <c r="M19" s="14">
        <v>532</v>
      </c>
      <c r="N19" s="12">
        <f t="shared" si="2"/>
        <v>36709</v>
      </c>
    </row>
    <row r="20" spans="1:14" ht="18.75" customHeight="1">
      <c r="A20" s="17" t="s">
        <v>13</v>
      </c>
      <c r="B20" s="18">
        <f>B21+B22+B23</f>
        <v>167520</v>
      </c>
      <c r="C20" s="18">
        <f>C21+C22+C23</f>
        <v>111540</v>
      </c>
      <c r="D20" s="18">
        <f>D21+D22+D23</f>
        <v>93849</v>
      </c>
      <c r="E20" s="18">
        <f>E21+E22+E23</f>
        <v>22461</v>
      </c>
      <c r="F20" s="18">
        <f aca="true" t="shared" si="6" ref="F20:M20">F21+F22+F23</f>
        <v>82397</v>
      </c>
      <c r="G20" s="18">
        <f t="shared" si="6"/>
        <v>133834</v>
      </c>
      <c r="H20" s="18">
        <f t="shared" si="6"/>
        <v>145776</v>
      </c>
      <c r="I20" s="18">
        <f t="shared" si="6"/>
        <v>137694</v>
      </c>
      <c r="J20" s="18">
        <f t="shared" si="6"/>
        <v>90272</v>
      </c>
      <c r="K20" s="18">
        <f t="shared" si="6"/>
        <v>139404</v>
      </c>
      <c r="L20" s="18">
        <f t="shared" si="6"/>
        <v>54952</v>
      </c>
      <c r="M20" s="18">
        <f t="shared" si="6"/>
        <v>30024</v>
      </c>
      <c r="N20" s="12">
        <f aca="true" t="shared" si="7" ref="N20:N26">SUM(B20:M20)</f>
        <v>1209723</v>
      </c>
    </row>
    <row r="21" spans="1:14" ht="18.75" customHeight="1">
      <c r="A21" s="13" t="s">
        <v>14</v>
      </c>
      <c r="B21" s="14">
        <v>89709</v>
      </c>
      <c r="C21" s="14">
        <v>63590</v>
      </c>
      <c r="D21" s="14">
        <v>53850</v>
      </c>
      <c r="E21" s="14">
        <v>12845</v>
      </c>
      <c r="F21" s="14">
        <v>45992</v>
      </c>
      <c r="G21" s="14">
        <v>77776</v>
      </c>
      <c r="H21" s="14">
        <v>85313</v>
      </c>
      <c r="I21" s="14">
        <v>78038</v>
      </c>
      <c r="J21" s="14">
        <v>50493</v>
      </c>
      <c r="K21" s="14">
        <v>74972</v>
      </c>
      <c r="L21" s="14">
        <v>30199</v>
      </c>
      <c r="M21" s="14">
        <v>16064</v>
      </c>
      <c r="N21" s="12">
        <f t="shared" si="7"/>
        <v>678841</v>
      </c>
    </row>
    <row r="22" spans="1:14" ht="18.75" customHeight="1">
      <c r="A22" s="13" t="s">
        <v>15</v>
      </c>
      <c r="B22" s="14">
        <v>62410</v>
      </c>
      <c r="C22" s="14">
        <v>36992</v>
      </c>
      <c r="D22" s="14">
        <v>31973</v>
      </c>
      <c r="E22" s="14">
        <v>7320</v>
      </c>
      <c r="F22" s="14">
        <v>27755</v>
      </c>
      <c r="G22" s="14">
        <v>42631</v>
      </c>
      <c r="H22" s="14">
        <v>48060</v>
      </c>
      <c r="I22" s="14">
        <v>48586</v>
      </c>
      <c r="J22" s="14">
        <v>32286</v>
      </c>
      <c r="K22" s="14">
        <v>53677</v>
      </c>
      <c r="L22" s="14">
        <v>20827</v>
      </c>
      <c r="M22" s="14">
        <v>11967</v>
      </c>
      <c r="N22" s="12">
        <f t="shared" si="7"/>
        <v>424484</v>
      </c>
    </row>
    <row r="23" spans="1:14" ht="18.75" customHeight="1">
      <c r="A23" s="13" t="s">
        <v>16</v>
      </c>
      <c r="B23" s="14">
        <v>15401</v>
      </c>
      <c r="C23" s="14">
        <v>10958</v>
      </c>
      <c r="D23" s="14">
        <v>8026</v>
      </c>
      <c r="E23" s="14">
        <v>2296</v>
      </c>
      <c r="F23" s="14">
        <v>8650</v>
      </c>
      <c r="G23" s="14">
        <v>13427</v>
      </c>
      <c r="H23" s="14">
        <v>12403</v>
      </c>
      <c r="I23" s="14">
        <v>11070</v>
      </c>
      <c r="J23" s="14">
        <v>7493</v>
      </c>
      <c r="K23" s="14">
        <v>10755</v>
      </c>
      <c r="L23" s="14">
        <v>3926</v>
      </c>
      <c r="M23" s="14">
        <v>1993</v>
      </c>
      <c r="N23" s="12">
        <f t="shared" si="7"/>
        <v>106398</v>
      </c>
    </row>
    <row r="24" spans="1:14" ht="18.75" customHeight="1">
      <c r="A24" s="17" t="s">
        <v>17</v>
      </c>
      <c r="B24" s="14">
        <f>B25+B26</f>
        <v>58983</v>
      </c>
      <c r="C24" s="14">
        <f>C25+C26</f>
        <v>50375</v>
      </c>
      <c r="D24" s="14">
        <f>D25+D26</f>
        <v>45917</v>
      </c>
      <c r="E24" s="14">
        <f>E25+E26</f>
        <v>13096</v>
      </c>
      <c r="F24" s="14">
        <f aca="true" t="shared" si="8" ref="F24:M24">F25+F26</f>
        <v>46018</v>
      </c>
      <c r="G24" s="14">
        <f t="shared" si="8"/>
        <v>69501</v>
      </c>
      <c r="H24" s="14">
        <f t="shared" si="8"/>
        <v>62589</v>
      </c>
      <c r="I24" s="14">
        <f t="shared" si="8"/>
        <v>41951</v>
      </c>
      <c r="J24" s="14">
        <f t="shared" si="8"/>
        <v>36084</v>
      </c>
      <c r="K24" s="14">
        <f t="shared" si="8"/>
        <v>33887</v>
      </c>
      <c r="L24" s="14">
        <f t="shared" si="8"/>
        <v>12009</v>
      </c>
      <c r="M24" s="14">
        <f t="shared" si="8"/>
        <v>5981</v>
      </c>
      <c r="N24" s="12">
        <f t="shared" si="7"/>
        <v>476391</v>
      </c>
    </row>
    <row r="25" spans="1:14" ht="18.75" customHeight="1">
      <c r="A25" s="13" t="s">
        <v>18</v>
      </c>
      <c r="B25" s="14">
        <v>37749</v>
      </c>
      <c r="C25" s="14">
        <v>32240</v>
      </c>
      <c r="D25" s="14">
        <v>29387</v>
      </c>
      <c r="E25" s="14">
        <v>8381</v>
      </c>
      <c r="F25" s="14">
        <v>29452</v>
      </c>
      <c r="G25" s="14">
        <v>44481</v>
      </c>
      <c r="H25" s="14">
        <v>40057</v>
      </c>
      <c r="I25" s="14">
        <v>26849</v>
      </c>
      <c r="J25" s="14">
        <v>23094</v>
      </c>
      <c r="K25" s="14">
        <v>21688</v>
      </c>
      <c r="L25" s="14">
        <v>7686</v>
      </c>
      <c r="M25" s="14">
        <v>3828</v>
      </c>
      <c r="N25" s="12">
        <f t="shared" si="7"/>
        <v>304892</v>
      </c>
    </row>
    <row r="26" spans="1:14" ht="18.75" customHeight="1">
      <c r="A26" s="13" t="s">
        <v>19</v>
      </c>
      <c r="B26" s="14">
        <v>21234</v>
      </c>
      <c r="C26" s="14">
        <v>18135</v>
      </c>
      <c r="D26" s="14">
        <v>16530</v>
      </c>
      <c r="E26" s="14">
        <v>4715</v>
      </c>
      <c r="F26" s="14">
        <v>16566</v>
      </c>
      <c r="G26" s="14">
        <v>25020</v>
      </c>
      <c r="H26" s="14">
        <v>22532</v>
      </c>
      <c r="I26" s="14">
        <v>15102</v>
      </c>
      <c r="J26" s="14">
        <v>12990</v>
      </c>
      <c r="K26" s="14">
        <v>12199</v>
      </c>
      <c r="L26" s="14">
        <v>4323</v>
      </c>
      <c r="M26" s="14">
        <v>2153</v>
      </c>
      <c r="N26" s="12">
        <f t="shared" si="7"/>
        <v>171499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0.998936704852988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0.9994061114558535</v>
      </c>
      <c r="J32" s="23">
        <f t="shared" si="9"/>
        <v>1</v>
      </c>
      <c r="K32" s="23">
        <f t="shared" si="9"/>
        <v>1</v>
      </c>
      <c r="L32" s="23">
        <f t="shared" si="9"/>
        <v>0.9987360096433519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1.6802115375627258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1.6409248943993657</v>
      </c>
      <c r="J35" s="26">
        <f t="shared" si="10"/>
        <v>1.8492</v>
      </c>
      <c r="K35" s="26">
        <f t="shared" si="10"/>
        <v>1.7679</v>
      </c>
      <c r="L35" s="26">
        <f t="shared" si="10"/>
        <v>2.09714587304911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897056.87</v>
      </c>
      <c r="C37" s="29">
        <f>ROUND(+C7*C35,2)</f>
        <v>668658.66</v>
      </c>
      <c r="D37" s="29">
        <f>ROUND(+D7*D35,2)</f>
        <v>590437.61</v>
      </c>
      <c r="E37" s="29">
        <f>ROUND(+E7*E35,2)</f>
        <v>176070.52</v>
      </c>
      <c r="F37" s="29">
        <f aca="true" t="shared" si="11" ref="F37:M37">ROUND(+F7*F35,2)</f>
        <v>571615.21</v>
      </c>
      <c r="G37" s="29">
        <f t="shared" si="11"/>
        <v>739455.63</v>
      </c>
      <c r="H37" s="29">
        <f t="shared" si="11"/>
        <v>823725.84</v>
      </c>
      <c r="I37" s="29">
        <f t="shared" si="11"/>
        <v>695468.28</v>
      </c>
      <c r="J37" s="29">
        <f t="shared" si="11"/>
        <v>574736.91</v>
      </c>
      <c r="K37" s="29">
        <f t="shared" si="11"/>
        <v>661185.76</v>
      </c>
      <c r="L37" s="29">
        <f t="shared" si="11"/>
        <v>349692.78</v>
      </c>
      <c r="M37" s="29">
        <f t="shared" si="11"/>
        <v>203057.07</v>
      </c>
      <c r="N37" s="29">
        <f>SUM(B37:M37)</f>
        <v>6951161.140000001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-94383</v>
      </c>
      <c r="C39" s="30">
        <f>+C40+C43+C50</f>
        <v>-93735</v>
      </c>
      <c r="D39" s="30">
        <f>+D40+D43+D50</f>
        <v>-54057</v>
      </c>
      <c r="E39" s="30">
        <f>+E40+E43+E50</f>
        <v>-15690</v>
      </c>
      <c r="F39" s="30">
        <f aca="true" t="shared" si="12" ref="F39:M39">+F40+F43+F50</f>
        <v>-44205</v>
      </c>
      <c r="G39" s="30">
        <f t="shared" si="12"/>
        <v>-83418</v>
      </c>
      <c r="H39" s="30">
        <f t="shared" si="12"/>
        <v>-108942</v>
      </c>
      <c r="I39" s="30">
        <f t="shared" si="12"/>
        <v>-50925</v>
      </c>
      <c r="J39" s="30">
        <f t="shared" si="12"/>
        <v>-66006</v>
      </c>
      <c r="K39" s="30">
        <f t="shared" si="12"/>
        <v>-50586</v>
      </c>
      <c r="L39" s="30">
        <f t="shared" si="12"/>
        <v>-40842</v>
      </c>
      <c r="M39" s="30">
        <f t="shared" si="12"/>
        <v>-24603</v>
      </c>
      <c r="N39" s="30">
        <f>+N40+N43+N50</f>
        <v>-727392</v>
      </c>
      <c r="P39" s="42"/>
    </row>
    <row r="40" spans="1:16" ht="18.75" customHeight="1">
      <c r="A40" s="17" t="s">
        <v>70</v>
      </c>
      <c r="B40" s="31">
        <f>B41+B42</f>
        <v>-94383</v>
      </c>
      <c r="C40" s="31">
        <f>C41+C42</f>
        <v>-93735</v>
      </c>
      <c r="D40" s="31">
        <f>D41+D42</f>
        <v>-54057</v>
      </c>
      <c r="E40" s="31">
        <f>E41+E42</f>
        <v>-15690</v>
      </c>
      <c r="F40" s="31">
        <f aca="true" t="shared" si="13" ref="F40:M40">F41+F42</f>
        <v>-44205</v>
      </c>
      <c r="G40" s="31">
        <f t="shared" si="13"/>
        <v>-83418</v>
      </c>
      <c r="H40" s="31">
        <f t="shared" si="13"/>
        <v>-108942</v>
      </c>
      <c r="I40" s="31">
        <f t="shared" si="13"/>
        <v>-50925</v>
      </c>
      <c r="J40" s="31">
        <f t="shared" si="13"/>
        <v>-66006</v>
      </c>
      <c r="K40" s="31">
        <f t="shared" si="13"/>
        <v>-50586</v>
      </c>
      <c r="L40" s="31">
        <f t="shared" si="13"/>
        <v>-40842</v>
      </c>
      <c r="M40" s="31">
        <f t="shared" si="13"/>
        <v>-24603</v>
      </c>
      <c r="N40" s="30">
        <f aca="true" t="shared" si="14" ref="N40:N50">SUM(B40:M40)</f>
        <v>-727392</v>
      </c>
      <c r="P40" s="42"/>
    </row>
    <row r="41" spans="1:16" ht="18.75" customHeight="1">
      <c r="A41" s="13" t="s">
        <v>67</v>
      </c>
      <c r="B41" s="20">
        <f>ROUND(-B9*$D$3,2)</f>
        <v>-94383</v>
      </c>
      <c r="C41" s="20">
        <f>ROUND(-C9*$D$3,2)</f>
        <v>-93735</v>
      </c>
      <c r="D41" s="20">
        <f>ROUND(-D9*$D$3,2)</f>
        <v>-54057</v>
      </c>
      <c r="E41" s="20">
        <f>ROUND(-E9*$D$3,2)</f>
        <v>-15690</v>
      </c>
      <c r="F41" s="20">
        <f aca="true" t="shared" si="15" ref="F41:M41">ROUND(-F9*$D$3,2)</f>
        <v>-44205</v>
      </c>
      <c r="G41" s="20">
        <f t="shared" si="15"/>
        <v>-83418</v>
      </c>
      <c r="H41" s="20">
        <f t="shared" si="15"/>
        <v>-108942</v>
      </c>
      <c r="I41" s="20">
        <f t="shared" si="15"/>
        <v>-50925</v>
      </c>
      <c r="J41" s="20">
        <f t="shared" si="15"/>
        <v>-66006</v>
      </c>
      <c r="K41" s="20">
        <f t="shared" si="15"/>
        <v>-50586</v>
      </c>
      <c r="L41" s="20">
        <f t="shared" si="15"/>
        <v>-40842</v>
      </c>
      <c r="M41" s="20">
        <f t="shared" si="15"/>
        <v>-24603</v>
      </c>
      <c r="N41" s="56">
        <f t="shared" si="14"/>
        <v>-727392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802673.87</v>
      </c>
      <c r="C52" s="34">
        <f aca="true" t="shared" si="18" ref="C52:M52">+C37+C39</f>
        <v>574923.66</v>
      </c>
      <c r="D52" s="34">
        <f t="shared" si="18"/>
        <v>536380.61</v>
      </c>
      <c r="E52" s="34">
        <f t="shared" si="18"/>
        <v>160380.52</v>
      </c>
      <c r="F52" s="34">
        <f t="shared" si="18"/>
        <v>527410.21</v>
      </c>
      <c r="G52" s="34">
        <f t="shared" si="18"/>
        <v>656037.63</v>
      </c>
      <c r="H52" s="34">
        <f t="shared" si="18"/>
        <v>714783.84</v>
      </c>
      <c r="I52" s="34">
        <f t="shared" si="18"/>
        <v>644543.28</v>
      </c>
      <c r="J52" s="34">
        <f t="shared" si="18"/>
        <v>508730.91000000003</v>
      </c>
      <c r="K52" s="34">
        <f t="shared" si="18"/>
        <v>610599.76</v>
      </c>
      <c r="L52" s="34">
        <f t="shared" si="18"/>
        <v>308850.78</v>
      </c>
      <c r="M52" s="34">
        <f t="shared" si="18"/>
        <v>178454.07</v>
      </c>
      <c r="N52" s="34">
        <f>SUM(B52:M52)</f>
        <v>6223769.140000001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6223769.15</v>
      </c>
      <c r="P55" s="42"/>
    </row>
    <row r="56" spans="1:14" ht="18.75" customHeight="1">
      <c r="A56" s="17" t="s">
        <v>80</v>
      </c>
      <c r="B56" s="44">
        <v>118747.42</v>
      </c>
      <c r="C56" s="44">
        <v>96628.83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215376.25</v>
      </c>
    </row>
    <row r="57" spans="1:14" ht="18.75" customHeight="1">
      <c r="A57" s="17" t="s">
        <v>81</v>
      </c>
      <c r="B57" s="44">
        <v>303340.01</v>
      </c>
      <c r="C57" s="44">
        <v>201132.95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504472.96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536380.61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536380.61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132750.43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132750.43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169798.5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169798.5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162184.71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162184.71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264637.34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264637.34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110929.1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110929.1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114053.36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114053.36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284249.45</v>
      </c>
      <c r="K65" s="43">
        <v>0</v>
      </c>
      <c r="L65" s="43">
        <v>0</v>
      </c>
      <c r="M65" s="43">
        <v>0</v>
      </c>
      <c r="N65" s="34">
        <f t="shared" si="19"/>
        <v>284249.45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135803.3</v>
      </c>
      <c r="L66" s="43">
        <v>0</v>
      </c>
      <c r="M66" s="43">
        <v>0</v>
      </c>
      <c r="N66" s="31">
        <f t="shared" si="19"/>
        <v>135803.3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103201.95</v>
      </c>
      <c r="M67" s="43">
        <v>0</v>
      </c>
      <c r="N67" s="34">
        <f t="shared" si="19"/>
        <v>103201.95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178454.07</v>
      </c>
      <c r="N68" s="31">
        <f t="shared" si="19"/>
        <v>178454.07</v>
      </c>
    </row>
    <row r="69" spans="1:14" ht="18.75" customHeight="1">
      <c r="A69" s="40" t="s">
        <v>92</v>
      </c>
      <c r="B69" s="38">
        <v>380586.45</v>
      </c>
      <c r="C69" s="38">
        <v>277161.89</v>
      </c>
      <c r="D69" s="43">
        <v>0</v>
      </c>
      <c r="E69" s="38">
        <v>27630.09</v>
      </c>
      <c r="F69" s="38">
        <v>357611.71</v>
      </c>
      <c r="G69" s="38">
        <v>493852.93</v>
      </c>
      <c r="H69" s="38">
        <v>339217.39</v>
      </c>
      <c r="I69" s="38">
        <v>530489.91</v>
      </c>
      <c r="J69" s="38">
        <v>224481.46</v>
      </c>
      <c r="K69" s="38">
        <v>474796.46</v>
      </c>
      <c r="L69" s="38">
        <v>205648.83</v>
      </c>
      <c r="M69" s="43">
        <v>0</v>
      </c>
      <c r="N69" s="38">
        <f>SUM(B69:M69)</f>
        <v>3311477.12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1.9480092475564545</v>
      </c>
      <c r="C73" s="54">
        <v>1.927755440334612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1.6940000095154497</v>
      </c>
      <c r="C74" s="54">
        <v>1.592904496616236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1.5791999925110463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1.9565999911099259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1.8176000114471413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1.4483000109681765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1.7020702211148842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1.6206000034914374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1.6409248820863231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1.8492000077219333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1.767899998663084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2.097145855697554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2.089000030863245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2014-09-04T20:11:40Z</dcterms:modified>
  <cp:category/>
  <cp:version/>
  <cp:contentType/>
  <cp:contentStatus/>
</cp:coreProperties>
</file>