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<sst xmlns="http://schemas.openxmlformats.org/spreadsheetml/2006/main" count="100" uniqueCount="98">
  <si>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</si>
  <si>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</si>
  <si>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</si>
  <si>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</si>
  <si>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</si>
  <si>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</si>
  <si>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</si>
  <si>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</si>
  <si>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</si>
  <si>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</si>
  <si>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</si>
  <si>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</si>
  <si>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</si>
  <si>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</si>
  <si>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</si>
  <si>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</si>
  <si>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</si>
  <si>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</si>
  <si>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</si>
  <si>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</si>
  <si>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</si>
  <si>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</si>
  <si>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</si>
  <si>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</si>
  <si>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</si>
  <si>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</si>
  <si>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</si>
  <si>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</si>
  <si>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</si>
  <si>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</si>
  <si>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</si>
  <si>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</si>
  <si>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</si>
  <si>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</si>
  <si>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</si>
  <si>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</si>
  <si>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</si>
  <si>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</si>
  <si>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</si>
  <si>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</si>
  <si>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</si>
  <si>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</si>
  <si>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</si>
  <si>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</si>
  <si>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</si>
  <si>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</si>
  <si>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</si>
  <si>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</si>
  <si>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</si>
  <si>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</si>
  <si>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</si>
  <si>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</si>
  <si>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</si>
  <si>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</si>
  <si>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</si>
  <si>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</si>
  <si>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</si>
  <si>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</si>
  <si>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</si>
  <si>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</si>
  <si>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</si>
  <si>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</si>
  <si>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</si>
  <si>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</si>
  <si>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</si>
  <si>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</si>
  <si>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</si>
  <si>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</si>
  <si>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</si>
  <si>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</si>
  <si>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</si>
  <si>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</si>
  <si>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</si>
  <si>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</si>
  <si>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</si>
  <si>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</si>
  <si>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</si>
  <si>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</si>
  <si>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</si>
  <si>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</si>
  <si>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</si>
  <si>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</si>
  <si>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</si>
  <si>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</si>
  <si>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</si>
  <si>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</si>
  <si>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</si>
  <si>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</si>
  <si>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</si>
  <si>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</si>
  <si>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</si>
  <si>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</si>
  <si>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</si>
  <si>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</si>
  <si>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</si>
  <si>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</si>
  <si>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</si>
  <si>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27/08/14 - VENCIMENTO 03/09/14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</si>
</sst>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517735</v>
      </c>
      <c r="C7" s="10">
        <f>C8+C20+C24</f>
        <v>398848</v>
      </c>
      <c r="D7" s="10">
        <f>D8+D20+D24</f>
        <v>377869</v>
      </c>
      <c r="E7" s="10">
        <f>E8+E20+E24</f>
        <v>92171</v>
      </c>
      <c r="F7" s="10">
        <f aca="true" t="shared" si="0" ref="F7:M7">F8+F20+F24</f>
        <v>317325</v>
      </c>
      <c r="G7" s="10">
        <f t="shared" si="0"/>
        <v>523727</v>
      </c>
      <c r="H7" s="10">
        <f t="shared" si="0"/>
        <v>499581</v>
      </c>
      <c r="I7" s="10">
        <f t="shared" si="0"/>
        <v>432596</v>
      </c>
      <c r="J7" s="10">
        <f t="shared" si="0"/>
        <v>321985</v>
      </c>
      <c r="K7" s="10">
        <f t="shared" si="0"/>
        <v>386398</v>
      </c>
      <c r="L7" s="10">
        <f t="shared" si="0"/>
        <v>169387</v>
      </c>
      <c r="M7" s="10">
        <f t="shared" si="0"/>
        <v>98245</v>
      </c>
      <c r="N7" s="10">
        <f>+N8+N20+N24</f>
        <v>4135867</v>
      </c>
      <c r="P7" s="41"/>
    </row>
    <row r="8" spans="1:14" ht="18.75" customHeight="1">
      <c r="A8" s="11" t="s">
        <v>34</v>
      </c>
      <c r="B8" s="12">
        <f>+B9+B12+B16</f>
        <v>288181</v>
      </c>
      <c r="C8" s="12">
        <f>+C9+C12+C16</f>
        <v>234575</v>
      </c>
      <c r="D8" s="12">
        <f>+D9+D12+D16</f>
        <v>234752</v>
      </c>
      <c r="E8" s="12">
        <f>+E9+E12+E16</f>
        <v>54956</v>
      </c>
      <c r="F8" s="12">
        <f aca="true" t="shared" si="1" ref="F8:M8">+F9+F12+F16</f>
        <v>186050</v>
      </c>
      <c r="G8" s="12">
        <f t="shared" si="1"/>
        <v>312843</v>
      </c>
      <c r="H8" s="12">
        <f t="shared" si="1"/>
        <v>284358</v>
      </c>
      <c r="I8" s="12">
        <f t="shared" si="1"/>
        <v>247353</v>
      </c>
      <c r="J8" s="12">
        <f t="shared" si="1"/>
        <v>189419</v>
      </c>
      <c r="K8" s="12">
        <f t="shared" si="1"/>
        <v>205874</v>
      </c>
      <c r="L8" s="12">
        <f t="shared" si="1"/>
        <v>101109</v>
      </c>
      <c r="M8" s="12">
        <f t="shared" si="1"/>
        <v>61564</v>
      </c>
      <c r="N8" s="12">
        <f>SUM(B8:M8)</f>
        <v>2401034</v>
      </c>
    </row>
    <row r="9" spans="1:14" ht="18.75" customHeight="1">
      <c r="A9" s="13" t="s">
        <v>7</v>
      </c>
      <c r="B9" s="14">
        <v>30800</v>
      </c>
      <c r="C9" s="14">
        <v>30386</v>
      </c>
      <c r="D9" s="14">
        <v>18035</v>
      </c>
      <c r="E9" s="14">
        <v>5204</v>
      </c>
      <c r="F9" s="14">
        <v>14662</v>
      </c>
      <c r="G9" s="14">
        <v>27828</v>
      </c>
      <c r="H9" s="14">
        <v>36648</v>
      </c>
      <c r="I9" s="14">
        <v>16929</v>
      </c>
      <c r="J9" s="14">
        <v>22511</v>
      </c>
      <c r="K9" s="14">
        <v>17508</v>
      </c>
      <c r="L9" s="14">
        <v>13715</v>
      </c>
      <c r="M9" s="14">
        <v>8208</v>
      </c>
      <c r="N9" s="12">
        <f aca="true" t="shared" si="2" ref="N9:N19">SUM(B9:M9)</f>
        <v>242434</v>
      </c>
    </row>
    <row r="10" spans="1:14" ht="18.75" customHeight="1">
      <c r="A10" s="15" t="s">
        <v>8</v>
      </c>
      <c r="B10" s="14">
        <f>+B9-B11</f>
        <v>30800</v>
      </c>
      <c r="C10" s="14">
        <f>+C9-C11</f>
        <v>30386</v>
      </c>
      <c r="D10" s="14">
        <f>+D9-D11</f>
        <v>18035</v>
      </c>
      <c r="E10" s="14">
        <f>+E9-E11</f>
        <v>5204</v>
      </c>
      <c r="F10" s="14">
        <f aca="true" t="shared" si="3" ref="F10:M10">+F9-F11</f>
        <v>14662</v>
      </c>
      <c r="G10" s="14">
        <f t="shared" si="3"/>
        <v>27828</v>
      </c>
      <c r="H10" s="14">
        <f t="shared" si="3"/>
        <v>36648</v>
      </c>
      <c r="I10" s="14">
        <f t="shared" si="3"/>
        <v>16929</v>
      </c>
      <c r="J10" s="14">
        <f t="shared" si="3"/>
        <v>22511</v>
      </c>
      <c r="K10" s="14">
        <f t="shared" si="3"/>
        <v>17508</v>
      </c>
      <c r="L10" s="14">
        <f t="shared" si="3"/>
        <v>13715</v>
      </c>
      <c r="M10" s="14">
        <f t="shared" si="3"/>
        <v>8208</v>
      </c>
      <c r="N10" s="12">
        <f t="shared" si="2"/>
        <v>242434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248936</v>
      </c>
      <c r="C12" s="14">
        <f>C13+C14+C15</f>
        <v>197259</v>
      </c>
      <c r="D12" s="14">
        <f>D13+D14+D15</f>
        <v>211684</v>
      </c>
      <c r="E12" s="14">
        <f>E13+E14+E15</f>
        <v>48351</v>
      </c>
      <c r="F12" s="14">
        <f aca="true" t="shared" si="4" ref="F12:M12">F13+F14+F15</f>
        <v>165438</v>
      </c>
      <c r="G12" s="14">
        <f t="shared" si="4"/>
        <v>275259</v>
      </c>
      <c r="H12" s="14">
        <f t="shared" si="4"/>
        <v>239770</v>
      </c>
      <c r="I12" s="14">
        <f t="shared" si="4"/>
        <v>224383</v>
      </c>
      <c r="J12" s="14">
        <f t="shared" si="4"/>
        <v>162070</v>
      </c>
      <c r="K12" s="14">
        <f t="shared" si="4"/>
        <v>182837</v>
      </c>
      <c r="L12" s="14">
        <f t="shared" si="4"/>
        <v>85217</v>
      </c>
      <c r="M12" s="14">
        <f t="shared" si="4"/>
        <v>52280</v>
      </c>
      <c r="N12" s="12">
        <f t="shared" si="2"/>
        <v>2093484</v>
      </c>
    </row>
    <row r="13" spans="1:14" ht="18.75" customHeight="1">
      <c r="A13" s="15" t="s">
        <v>10</v>
      </c>
      <c r="B13" s="14">
        <v>116876</v>
      </c>
      <c r="C13" s="14">
        <v>94221</v>
      </c>
      <c r="D13" s="14">
        <v>100944</v>
      </c>
      <c r="E13" s="14">
        <v>22913</v>
      </c>
      <c r="F13" s="14">
        <v>77485</v>
      </c>
      <c r="G13" s="14">
        <v>131887</v>
      </c>
      <c r="H13" s="14">
        <v>119700</v>
      </c>
      <c r="I13" s="14">
        <v>111327</v>
      </c>
      <c r="J13" s="14">
        <v>77286</v>
      </c>
      <c r="K13" s="14">
        <v>87773</v>
      </c>
      <c r="L13" s="14">
        <v>41124</v>
      </c>
      <c r="M13" s="14">
        <v>24453</v>
      </c>
      <c r="N13" s="12">
        <f t="shared" si="2"/>
        <v>1005989</v>
      </c>
    </row>
    <row r="14" spans="1:14" ht="18.75" customHeight="1">
      <c r="A14" s="15" t="s">
        <v>11</v>
      </c>
      <c r="B14" s="14">
        <v>103011</v>
      </c>
      <c r="C14" s="14">
        <v>77670</v>
      </c>
      <c r="D14" s="14">
        <v>91500</v>
      </c>
      <c r="E14" s="14">
        <v>19559</v>
      </c>
      <c r="F14" s="14">
        <v>67557</v>
      </c>
      <c r="G14" s="14">
        <v>110477</v>
      </c>
      <c r="H14" s="14">
        <v>93394</v>
      </c>
      <c r="I14" s="14">
        <v>91461</v>
      </c>
      <c r="J14" s="14">
        <v>66654</v>
      </c>
      <c r="K14" s="14">
        <v>75276</v>
      </c>
      <c r="L14" s="14">
        <v>36127</v>
      </c>
      <c r="M14" s="14">
        <v>23237</v>
      </c>
      <c r="N14" s="12">
        <f t="shared" si="2"/>
        <v>855923</v>
      </c>
    </row>
    <row r="15" spans="1:14" ht="18.75" customHeight="1">
      <c r="A15" s="15" t="s">
        <v>12</v>
      </c>
      <c r="B15" s="14">
        <v>29049</v>
      </c>
      <c r="C15" s="14">
        <v>25368</v>
      </c>
      <c r="D15" s="14">
        <v>19240</v>
      </c>
      <c r="E15" s="14">
        <v>5879</v>
      </c>
      <c r="F15" s="14">
        <v>20396</v>
      </c>
      <c r="G15" s="14">
        <v>32895</v>
      </c>
      <c r="H15" s="14">
        <v>26676</v>
      </c>
      <c r="I15" s="14">
        <v>21595</v>
      </c>
      <c r="J15" s="14">
        <v>18130</v>
      </c>
      <c r="K15" s="14">
        <v>19788</v>
      </c>
      <c r="L15" s="14">
        <v>7966</v>
      </c>
      <c r="M15" s="14">
        <v>4590</v>
      </c>
      <c r="N15" s="12">
        <f t="shared" si="2"/>
        <v>231572</v>
      </c>
    </row>
    <row r="16" spans="1:14" ht="18.75" customHeight="1">
      <c r="A16" s="16" t="s">
        <v>33</v>
      </c>
      <c r="B16" s="14">
        <f>B17+B18+B19</f>
        <v>8445</v>
      </c>
      <c r="C16" s="14">
        <f>C17+C18+C19</f>
        <v>6930</v>
      </c>
      <c r="D16" s="14">
        <f>D17+D18+D19</f>
        <v>5033</v>
      </c>
      <c r="E16" s="14">
        <f>E17+E18+E19</f>
        <v>1401</v>
      </c>
      <c r="F16" s="14">
        <f aca="true" t="shared" si="5" ref="F16:M16">F17+F18+F19</f>
        <v>5950</v>
      </c>
      <c r="G16" s="14">
        <f t="shared" si="5"/>
        <v>9756</v>
      </c>
      <c r="H16" s="14">
        <f t="shared" si="5"/>
        <v>7940</v>
      </c>
      <c r="I16" s="14">
        <f t="shared" si="5"/>
        <v>6041</v>
      </c>
      <c r="J16" s="14">
        <f t="shared" si="5"/>
        <v>4838</v>
      </c>
      <c r="K16" s="14">
        <f t="shared" si="5"/>
        <v>5529</v>
      </c>
      <c r="L16" s="14">
        <f t="shared" si="5"/>
        <v>2177</v>
      </c>
      <c r="M16" s="14">
        <f t="shared" si="5"/>
        <v>1076</v>
      </c>
      <c r="N16" s="12">
        <f t="shared" si="2"/>
        <v>65116</v>
      </c>
    </row>
    <row r="17" spans="1:14" ht="18.75" customHeight="1">
      <c r="A17" s="15" t="s">
        <v>30</v>
      </c>
      <c r="B17" s="14">
        <v>3270</v>
      </c>
      <c r="C17" s="14">
        <v>2689</v>
      </c>
      <c r="D17" s="14">
        <v>1934</v>
      </c>
      <c r="E17" s="14">
        <v>561</v>
      </c>
      <c r="F17" s="14">
        <v>2123</v>
      </c>
      <c r="G17" s="14">
        <v>3857</v>
      </c>
      <c r="H17" s="14">
        <v>3291</v>
      </c>
      <c r="I17" s="14">
        <v>2650</v>
      </c>
      <c r="J17" s="14">
        <v>2057</v>
      </c>
      <c r="K17" s="14">
        <v>2539</v>
      </c>
      <c r="L17" s="14">
        <v>1024</v>
      </c>
      <c r="M17" s="14">
        <v>493</v>
      </c>
      <c r="N17" s="12">
        <f t="shared" si="2"/>
        <v>26488</v>
      </c>
    </row>
    <row r="18" spans="1:14" ht="18.75" customHeight="1">
      <c r="A18" s="15" t="s">
        <v>31</v>
      </c>
      <c r="B18" s="14">
        <v>171</v>
      </c>
      <c r="C18" s="14">
        <v>215</v>
      </c>
      <c r="D18" s="14">
        <v>206</v>
      </c>
      <c r="E18" s="14">
        <v>32</v>
      </c>
      <c r="F18" s="14">
        <v>135</v>
      </c>
      <c r="G18" s="14">
        <v>275</v>
      </c>
      <c r="H18" s="14">
        <v>230</v>
      </c>
      <c r="I18" s="14">
        <v>184</v>
      </c>
      <c r="J18" s="14">
        <v>127</v>
      </c>
      <c r="K18" s="14">
        <v>191</v>
      </c>
      <c r="L18" s="14">
        <v>69</v>
      </c>
      <c r="M18" s="14">
        <v>32</v>
      </c>
      <c r="N18" s="12">
        <f t="shared" si="2"/>
        <v>1867</v>
      </c>
    </row>
    <row r="19" spans="1:14" ht="18.75" customHeight="1">
      <c r="A19" s="15" t="s">
        <v>32</v>
      </c>
      <c r="B19" s="14">
        <v>5004</v>
      </c>
      <c r="C19" s="14">
        <v>4026</v>
      </c>
      <c r="D19" s="14">
        <v>2893</v>
      </c>
      <c r="E19" s="14">
        <v>808</v>
      </c>
      <c r="F19" s="14">
        <v>3692</v>
      </c>
      <c r="G19" s="14">
        <v>5624</v>
      </c>
      <c r="H19" s="14">
        <v>4419</v>
      </c>
      <c r="I19" s="14">
        <v>3207</v>
      </c>
      <c r="J19" s="14">
        <v>2654</v>
      </c>
      <c r="K19" s="14">
        <v>2799</v>
      </c>
      <c r="L19" s="14">
        <v>1084</v>
      </c>
      <c r="M19" s="14">
        <v>551</v>
      </c>
      <c r="N19" s="12">
        <f t="shared" si="2"/>
        <v>36761</v>
      </c>
    </row>
    <row r="20" spans="1:14" ht="18.75" customHeight="1">
      <c r="A20" s="17" t="s">
        <v>13</v>
      </c>
      <c r="B20" s="18">
        <f>B21+B22+B23</f>
        <v>168219</v>
      </c>
      <c r="C20" s="18">
        <f>C21+C22+C23</f>
        <v>111889</v>
      </c>
      <c r="D20" s="18">
        <f>D21+D22+D23</f>
        <v>95012</v>
      </c>
      <c r="E20" s="18">
        <f>E21+E22+E23</f>
        <v>23139</v>
      </c>
      <c r="F20" s="18">
        <f aca="true" t="shared" si="6" ref="F20:M20">F21+F22+F23</f>
        <v>82770</v>
      </c>
      <c r="G20" s="18">
        <f t="shared" si="6"/>
        <v>136478</v>
      </c>
      <c r="H20" s="18">
        <f t="shared" si="6"/>
        <v>148201</v>
      </c>
      <c r="I20" s="18">
        <f t="shared" si="6"/>
        <v>139722</v>
      </c>
      <c r="J20" s="18">
        <f t="shared" si="6"/>
        <v>92871</v>
      </c>
      <c r="K20" s="18">
        <f t="shared" si="6"/>
        <v>143545</v>
      </c>
      <c r="L20" s="18">
        <f t="shared" si="6"/>
        <v>55613</v>
      </c>
      <c r="M20" s="18">
        <f t="shared" si="6"/>
        <v>30517</v>
      </c>
      <c r="N20" s="12">
        <f aca="true" t="shared" si="7" ref="N20:N26">SUM(B20:M20)</f>
        <v>1227976</v>
      </c>
    </row>
    <row r="21" spans="1:14" ht="18.75" customHeight="1">
      <c r="A21" s="13" t="s">
        <v>14</v>
      </c>
      <c r="B21" s="14">
        <v>90539</v>
      </c>
      <c r="C21" s="14">
        <v>64018</v>
      </c>
      <c r="D21" s="14">
        <v>55294</v>
      </c>
      <c r="E21" s="14">
        <v>13498</v>
      </c>
      <c r="F21" s="14">
        <v>46193</v>
      </c>
      <c r="G21" s="14">
        <v>80251</v>
      </c>
      <c r="H21" s="14">
        <v>86815</v>
      </c>
      <c r="I21" s="14">
        <v>79314</v>
      </c>
      <c r="J21" s="14">
        <v>52219</v>
      </c>
      <c r="K21" s="14">
        <v>77705</v>
      </c>
      <c r="L21" s="14">
        <v>30630</v>
      </c>
      <c r="M21" s="14">
        <v>16416</v>
      </c>
      <c r="N21" s="12">
        <f t="shared" si="7"/>
        <v>692892</v>
      </c>
    </row>
    <row r="22" spans="1:14" ht="18.75" customHeight="1">
      <c r="A22" s="13" t="s">
        <v>15</v>
      </c>
      <c r="B22" s="14">
        <v>61642</v>
      </c>
      <c r="C22" s="14">
        <v>36388</v>
      </c>
      <c r="D22" s="14">
        <v>31342</v>
      </c>
      <c r="E22" s="14">
        <v>7390</v>
      </c>
      <c r="F22" s="14">
        <v>27486</v>
      </c>
      <c r="G22" s="14">
        <v>42185</v>
      </c>
      <c r="H22" s="14">
        <v>48422</v>
      </c>
      <c r="I22" s="14">
        <v>48438</v>
      </c>
      <c r="J22" s="14">
        <v>32554</v>
      </c>
      <c r="K22" s="14">
        <v>54006</v>
      </c>
      <c r="L22" s="14">
        <v>20849</v>
      </c>
      <c r="M22" s="14">
        <v>12096</v>
      </c>
      <c r="N22" s="12">
        <f t="shared" si="7"/>
        <v>422798</v>
      </c>
    </row>
    <row r="23" spans="1:14" ht="18.75" customHeight="1">
      <c r="A23" s="13" t="s">
        <v>16</v>
      </c>
      <c r="B23" s="14">
        <v>16038</v>
      </c>
      <c r="C23" s="14">
        <v>11483</v>
      </c>
      <c r="D23" s="14">
        <v>8376</v>
      </c>
      <c r="E23" s="14">
        <v>2251</v>
      </c>
      <c r="F23" s="14">
        <v>9091</v>
      </c>
      <c r="G23" s="14">
        <v>14042</v>
      </c>
      <c r="H23" s="14">
        <v>12964</v>
      </c>
      <c r="I23" s="14">
        <v>11970</v>
      </c>
      <c r="J23" s="14">
        <v>8098</v>
      </c>
      <c r="K23" s="14">
        <v>11834</v>
      </c>
      <c r="L23" s="14">
        <v>4134</v>
      </c>
      <c r="M23" s="14">
        <v>2005</v>
      </c>
      <c r="N23" s="12">
        <f t="shared" si="7"/>
        <v>112286</v>
      </c>
    </row>
    <row r="24" spans="1:14" ht="18.75" customHeight="1">
      <c r="A24" s="17" t="s">
        <v>17</v>
      </c>
      <c r="B24" s="14">
        <f>B25+B26</f>
        <v>61335</v>
      </c>
      <c r="C24" s="14">
        <f>C25+C26</f>
        <v>52384</v>
      </c>
      <c r="D24" s="14">
        <f>D25+D26</f>
        <v>48105</v>
      </c>
      <c r="E24" s="14">
        <f>E25+E26</f>
        <v>14076</v>
      </c>
      <c r="F24" s="14">
        <f aca="true" t="shared" si="8" ref="F24:M24">F25+F26</f>
        <v>48505</v>
      </c>
      <c r="G24" s="14">
        <f t="shared" si="8"/>
        <v>74406</v>
      </c>
      <c r="H24" s="14">
        <f t="shared" si="8"/>
        <v>67022</v>
      </c>
      <c r="I24" s="14">
        <f t="shared" si="8"/>
        <v>45521</v>
      </c>
      <c r="J24" s="14">
        <f t="shared" si="8"/>
        <v>39695</v>
      </c>
      <c r="K24" s="14">
        <f t="shared" si="8"/>
        <v>36979</v>
      </c>
      <c r="L24" s="14">
        <f t="shared" si="8"/>
        <v>12665</v>
      </c>
      <c r="M24" s="14">
        <f t="shared" si="8"/>
        <v>6164</v>
      </c>
      <c r="N24" s="12">
        <f t="shared" si="7"/>
        <v>506857</v>
      </c>
    </row>
    <row r="25" spans="1:14" ht="18.75" customHeight="1">
      <c r="A25" s="13" t="s">
        <v>18</v>
      </c>
      <c r="B25" s="14">
        <v>39254</v>
      </c>
      <c r="C25" s="14">
        <v>33526</v>
      </c>
      <c r="D25" s="14">
        <v>30787</v>
      </c>
      <c r="E25" s="14">
        <v>9009</v>
      </c>
      <c r="F25" s="14">
        <v>31043</v>
      </c>
      <c r="G25" s="14">
        <v>47620</v>
      </c>
      <c r="H25" s="14">
        <v>42894</v>
      </c>
      <c r="I25" s="14">
        <v>29133</v>
      </c>
      <c r="J25" s="14">
        <v>25405</v>
      </c>
      <c r="K25" s="14">
        <v>23667</v>
      </c>
      <c r="L25" s="14">
        <v>8106</v>
      </c>
      <c r="M25" s="14">
        <v>3945</v>
      </c>
      <c r="N25" s="12">
        <f t="shared" si="7"/>
        <v>324389</v>
      </c>
    </row>
    <row r="26" spans="1:14" ht="18.75" customHeight="1">
      <c r="A26" s="13" t="s">
        <v>19</v>
      </c>
      <c r="B26" s="14">
        <v>22081</v>
      </c>
      <c r="C26" s="14">
        <v>18858</v>
      </c>
      <c r="D26" s="14">
        <v>17318</v>
      </c>
      <c r="E26" s="14">
        <v>5067</v>
      </c>
      <c r="F26" s="14">
        <v>17462</v>
      </c>
      <c r="G26" s="14">
        <v>26786</v>
      </c>
      <c r="H26" s="14">
        <v>24128</v>
      </c>
      <c r="I26" s="14">
        <v>16388</v>
      </c>
      <c r="J26" s="14">
        <v>14290</v>
      </c>
      <c r="K26" s="14">
        <v>13312</v>
      </c>
      <c r="L26" s="14">
        <v>4559</v>
      </c>
      <c r="M26" s="14">
        <v>2219</v>
      </c>
      <c r="N26" s="12">
        <f t="shared" si="7"/>
        <v>182468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0.9987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0.9916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0.994</v>
      </c>
      <c r="J30" s="22">
        <v>1</v>
      </c>
      <c r="K30" s="22">
        <v>1</v>
      </c>
      <c r="L30" s="22">
        <v>0.9992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0.9988967586649551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0.9993686349388344</v>
      </c>
      <c r="J32" s="23">
        <f t="shared" si="9"/>
        <v>1</v>
      </c>
      <c r="K32" s="23">
        <f t="shared" si="9"/>
        <v>1</v>
      </c>
      <c r="L32" s="23">
        <f t="shared" si="9"/>
        <v>0.9987373848052093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1.6801443480744545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1.6408633617060722</v>
      </c>
      <c r="J35" s="26">
        <f t="shared" si="10"/>
        <v>1.8492</v>
      </c>
      <c r="K35" s="26">
        <f t="shared" si="10"/>
        <v>1.7679</v>
      </c>
      <c r="L35" s="26">
        <f t="shared" si="10"/>
        <v>2.0971487606139787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901273.09</v>
      </c>
      <c r="C37" s="29">
        <f>ROUND(+C7*C35,2)</f>
        <v>670122.21</v>
      </c>
      <c r="D37" s="29">
        <f>ROUND(+D7*D35,2)</f>
        <v>596730.72</v>
      </c>
      <c r="E37" s="29">
        <f>ROUND(+E7*E35,2)</f>
        <v>180341.78</v>
      </c>
      <c r="F37" s="29">
        <f aca="true" t="shared" si="11" ref="F37:M37">ROUND(+F7*F35,2)</f>
        <v>576769.92</v>
      </c>
      <c r="G37" s="29">
        <f t="shared" si="11"/>
        <v>758513.81</v>
      </c>
      <c r="H37" s="29">
        <f t="shared" si="11"/>
        <v>840794.82</v>
      </c>
      <c r="I37" s="29">
        <f t="shared" si="11"/>
        <v>709830.93</v>
      </c>
      <c r="J37" s="29">
        <f t="shared" si="11"/>
        <v>595414.66</v>
      </c>
      <c r="K37" s="29">
        <f t="shared" si="11"/>
        <v>683113.02</v>
      </c>
      <c r="L37" s="29">
        <f t="shared" si="11"/>
        <v>355229.74</v>
      </c>
      <c r="M37" s="29">
        <f t="shared" si="11"/>
        <v>205233.81</v>
      </c>
      <c r="N37" s="29">
        <f>SUM(B37:M37)</f>
        <v>7073368.509999999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-92400</v>
      </c>
      <c r="C39" s="30">
        <f>+C40+C43+C50</f>
        <v>-91158</v>
      </c>
      <c r="D39" s="30">
        <f>+D40+D43+D50</f>
        <v>-54105</v>
      </c>
      <c r="E39" s="30">
        <f>+E40+E43+E50</f>
        <v>-15612</v>
      </c>
      <c r="F39" s="30">
        <f aca="true" t="shared" si="12" ref="F39:M39">+F40+F43+F50</f>
        <v>-43986</v>
      </c>
      <c r="G39" s="30">
        <f t="shared" si="12"/>
        <v>-83484</v>
      </c>
      <c r="H39" s="30">
        <f t="shared" si="12"/>
        <v>-109944</v>
      </c>
      <c r="I39" s="30">
        <f t="shared" si="12"/>
        <v>-50787</v>
      </c>
      <c r="J39" s="30">
        <f t="shared" si="12"/>
        <v>-67533</v>
      </c>
      <c r="K39" s="30">
        <f t="shared" si="12"/>
        <v>-52524</v>
      </c>
      <c r="L39" s="30">
        <f t="shared" si="12"/>
        <v>-41145</v>
      </c>
      <c r="M39" s="30">
        <f t="shared" si="12"/>
        <v>-24624</v>
      </c>
      <c r="N39" s="30">
        <f>+N40+N43+N50</f>
        <v>-727302</v>
      </c>
      <c r="P39" s="42"/>
    </row>
    <row r="40" spans="1:16" ht="18.75" customHeight="1">
      <c r="A40" s="17" t="s">
        <v>70</v>
      </c>
      <c r="B40" s="31">
        <f>B41+B42</f>
        <v>-92400</v>
      </c>
      <c r="C40" s="31">
        <f>C41+C42</f>
        <v>-91158</v>
      </c>
      <c r="D40" s="31">
        <f>D41+D42</f>
        <v>-54105</v>
      </c>
      <c r="E40" s="31">
        <f>E41+E42</f>
        <v>-15612</v>
      </c>
      <c r="F40" s="31">
        <f aca="true" t="shared" si="13" ref="F40:M40">F41+F42</f>
        <v>-43986</v>
      </c>
      <c r="G40" s="31">
        <f t="shared" si="13"/>
        <v>-83484</v>
      </c>
      <c r="H40" s="31">
        <f t="shared" si="13"/>
        <v>-109944</v>
      </c>
      <c r="I40" s="31">
        <f t="shared" si="13"/>
        <v>-50787</v>
      </c>
      <c r="J40" s="31">
        <f t="shared" si="13"/>
        <v>-67533</v>
      </c>
      <c r="K40" s="31">
        <f t="shared" si="13"/>
        <v>-52524</v>
      </c>
      <c r="L40" s="31">
        <f t="shared" si="13"/>
        <v>-41145</v>
      </c>
      <c r="M40" s="31">
        <f t="shared" si="13"/>
        <v>-24624</v>
      </c>
      <c r="N40" s="30">
        <f aca="true" t="shared" si="14" ref="N40:N50">SUM(B40:M40)</f>
        <v>-727302</v>
      </c>
      <c r="P40" s="42"/>
    </row>
    <row r="41" spans="1:16" ht="18.75" customHeight="1">
      <c r="A41" s="13" t="s">
        <v>67</v>
      </c>
      <c r="B41" s="20">
        <f>ROUND(-B9*$D$3,2)</f>
        <v>-92400</v>
      </c>
      <c r="C41" s="20">
        <f>ROUND(-C9*$D$3,2)</f>
        <v>-91158</v>
      </c>
      <c r="D41" s="20">
        <f>ROUND(-D9*$D$3,2)</f>
        <v>-54105</v>
      </c>
      <c r="E41" s="20">
        <f>ROUND(-E9*$D$3,2)</f>
        <v>-15612</v>
      </c>
      <c r="F41" s="20">
        <f aca="true" t="shared" si="15" ref="F41:M41">ROUND(-F9*$D$3,2)</f>
        <v>-43986</v>
      </c>
      <c r="G41" s="20">
        <f t="shared" si="15"/>
        <v>-83484</v>
      </c>
      <c r="H41" s="20">
        <f t="shared" si="15"/>
        <v>-109944</v>
      </c>
      <c r="I41" s="20">
        <f t="shared" si="15"/>
        <v>-50787</v>
      </c>
      <c r="J41" s="20">
        <f t="shared" si="15"/>
        <v>-67533</v>
      </c>
      <c r="K41" s="20">
        <f t="shared" si="15"/>
        <v>-52524</v>
      </c>
      <c r="L41" s="20">
        <f t="shared" si="15"/>
        <v>-41145</v>
      </c>
      <c r="M41" s="20">
        <f t="shared" si="15"/>
        <v>-24624</v>
      </c>
      <c r="N41" s="56">
        <f t="shared" si="14"/>
        <v>-727302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6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  <c r="P46" s="68"/>
    </row>
    <row r="47" spans="1:16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  <c r="P47" s="68"/>
    </row>
    <row r="48" spans="1:16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  <c r="P48" s="68"/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808873.09</v>
      </c>
      <c r="C52" s="34">
        <f aca="true" t="shared" si="18" ref="C52:M52">+C37+C39</f>
        <v>578964.21</v>
      </c>
      <c r="D52" s="34">
        <f t="shared" si="18"/>
        <v>542625.72</v>
      </c>
      <c r="E52" s="34">
        <f t="shared" si="18"/>
        <v>164729.78</v>
      </c>
      <c r="F52" s="34">
        <f t="shared" si="18"/>
        <v>532783.92</v>
      </c>
      <c r="G52" s="34">
        <f t="shared" si="18"/>
        <v>675029.81</v>
      </c>
      <c r="H52" s="34">
        <f t="shared" si="18"/>
        <v>730850.82</v>
      </c>
      <c r="I52" s="34">
        <f t="shared" si="18"/>
        <v>659043.93</v>
      </c>
      <c r="J52" s="34">
        <f t="shared" si="18"/>
        <v>527881.66</v>
      </c>
      <c r="K52" s="34">
        <f t="shared" si="18"/>
        <v>630589.02</v>
      </c>
      <c r="L52" s="34">
        <f t="shared" si="18"/>
        <v>314084.74</v>
      </c>
      <c r="M52" s="34">
        <f t="shared" si="18"/>
        <v>180609.81</v>
      </c>
      <c r="N52" s="34">
        <f>SUM(B52:M52)</f>
        <v>6346066.509999999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6346066.540000001</v>
      </c>
      <c r="P55" s="42"/>
    </row>
    <row r="56" spans="1:14" ht="18.75" customHeight="1">
      <c r="A56" s="17" t="s">
        <v>80</v>
      </c>
      <c r="B56" s="44">
        <v>121538.99</v>
      </c>
      <c r="C56" s="44">
        <v>98473.57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220012.56</v>
      </c>
    </row>
    <row r="57" spans="1:14" ht="18.75" customHeight="1">
      <c r="A57" s="17" t="s">
        <v>81</v>
      </c>
      <c r="B57" s="44">
        <v>306747.65</v>
      </c>
      <c r="C57" s="44">
        <v>203328.76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510076.41000000003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542625.73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542625.73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137099.69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137099.69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175172.21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175172.21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181176.88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181176.88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279813.62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279813.62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111819.82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111819.82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128554.02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128554.02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303400.2</v>
      </c>
      <c r="K65" s="43">
        <v>0</v>
      </c>
      <c r="L65" s="43">
        <v>0</v>
      </c>
      <c r="M65" s="43">
        <v>0</v>
      </c>
      <c r="N65" s="34">
        <f t="shared" si="19"/>
        <v>303400.2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155792.56</v>
      </c>
      <c r="L66" s="43">
        <v>0</v>
      </c>
      <c r="M66" s="43">
        <v>0</v>
      </c>
      <c r="N66" s="31">
        <f t="shared" si="19"/>
        <v>155792.56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108435.91</v>
      </c>
      <c r="M67" s="43">
        <v>0</v>
      </c>
      <c r="N67" s="34">
        <f t="shared" si="19"/>
        <v>108435.91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180609.81</v>
      </c>
      <c r="N68" s="31">
        <f t="shared" si="19"/>
        <v>180609.81</v>
      </c>
    </row>
    <row r="69" spans="1:14" ht="18.75" customHeight="1">
      <c r="A69" s="40" t="s">
        <v>92</v>
      </c>
      <c r="B69" s="38">
        <v>380586.45</v>
      </c>
      <c r="C69" s="38">
        <v>277161.89</v>
      </c>
      <c r="D69" s="43">
        <v>0</v>
      </c>
      <c r="E69" s="38">
        <v>27630.09</v>
      </c>
      <c r="F69" s="38">
        <v>357611.71</v>
      </c>
      <c r="G69" s="38">
        <v>493852.93</v>
      </c>
      <c r="H69" s="38">
        <v>339217.39</v>
      </c>
      <c r="I69" s="38">
        <v>530489.91</v>
      </c>
      <c r="J69" s="38">
        <v>224481.46</v>
      </c>
      <c r="K69" s="38">
        <v>474796.46</v>
      </c>
      <c r="L69" s="38">
        <v>205648.83</v>
      </c>
      <c r="M69" s="43">
        <v>0</v>
      </c>
      <c r="N69" s="38">
        <f>SUM(B69:M69)</f>
        <v>3311477.12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1.9460728441684092</v>
      </c>
      <c r="C73" s="54">
        <v>1.9265785539027755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1.694000004743698</v>
      </c>
      <c r="C74" s="54">
        <v>1.592840767099473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1.579200013761383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1.9566000151891594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1.448299992171494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1.7015935597685592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1.6206000627790178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1.6408633690556549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1.8491999937885304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1.7678999891303786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2.0971487776511775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2.0890000508931754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2014-09-03T12:30:14Z</dcterms:modified>
  <cp:category/>
  <cp:version/>
  <cp:contentType/>
  <cp:contentStatus/>
</cp:coreProperties>
</file>