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<sst xmlns="http://schemas.openxmlformats.org/spreadsheetml/2006/main" count="100" uniqueCount="98">
  <si>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</si>
  <si>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</si>
  <si>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</si>
  <si>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</si>
  <si>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</si>
  <si>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</si>
  <si>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</si>
  <si>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</si>
  <si>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</si>
  <si>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</si>
  <si>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</si>
  <si>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</si>
  <si>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</si>
  <si>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</si>
  <si>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</si>
  <si>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</si>
  <si>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</si>
  <si>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</si>
  <si>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</si>
  <si>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</si>
  <si>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</si>
  <si>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</si>
  <si>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</si>
  <si>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</si>
  <si>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</si>
  <si>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</si>
  <si>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</si>
  <si>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</si>
  <si>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</si>
  <si>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</si>
  <si>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</si>
  <si>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</si>
  <si>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</si>
  <si>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</si>
  <si>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</si>
  <si>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</si>
  <si>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</si>
  <si>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</si>
  <si>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</si>
  <si>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</si>
  <si>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</si>
  <si>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</si>
  <si>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</si>
  <si>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</si>
  <si>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</si>
  <si>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</si>
  <si>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</si>
  <si>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</si>
  <si>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</si>
  <si>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</si>
  <si>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</si>
  <si>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</si>
  <si>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</si>
  <si>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</si>
  <si>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</si>
  <si>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</si>
  <si>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</si>
  <si>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</si>
  <si>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</si>
  <si>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</si>
  <si>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</si>
  <si>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</si>
  <si>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</si>
  <si>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</si>
  <si>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</si>
  <si>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</si>
  <si>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</si>
  <si>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</si>
  <si>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</si>
  <si>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</si>
  <si>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</si>
  <si>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</si>
  <si>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</si>
  <si>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</si>
  <si>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</si>
  <si>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</si>
  <si>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</si>
  <si>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</si>
  <si>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</si>
  <si>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</si>
  <si>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</si>
  <si>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</si>
  <si>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</si>
  <si>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</si>
  <si>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</si>
  <si>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</si>
  <si>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</si>
  <si>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</si>
  <si>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</si>
  <si>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</si>
  <si>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</si>
  <si>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</si>
  <si>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</si>
  <si>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</si>
  <si>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</si>
  <si>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</si>
  <si>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</si>
  <si>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26/08/14 - VENCIMENTO 02/09/14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</si>
</sst>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6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501684</v>
      </c>
      <c r="C7" s="10">
        <f>C8+C20+C24</f>
        <v>385367</v>
      </c>
      <c r="D7" s="10">
        <f>D8+D20+D24</f>
        <v>367047</v>
      </c>
      <c r="E7" s="10">
        <f>E8+E20+E24</f>
        <v>89989</v>
      </c>
      <c r="F7" s="10">
        <f aca="true" t="shared" si="0" ref="F7:M7">F8+F20+F24</f>
        <v>310402</v>
      </c>
      <c r="G7" s="10">
        <f t="shared" si="0"/>
        <v>508785</v>
      </c>
      <c r="H7" s="10">
        <f t="shared" si="0"/>
        <v>493921</v>
      </c>
      <c r="I7" s="10">
        <f t="shared" si="0"/>
        <v>426513</v>
      </c>
      <c r="J7" s="10">
        <f t="shared" si="0"/>
        <v>313672</v>
      </c>
      <c r="K7" s="10">
        <f t="shared" si="0"/>
        <v>377852</v>
      </c>
      <c r="L7" s="10">
        <f t="shared" si="0"/>
        <v>166722</v>
      </c>
      <c r="M7" s="10">
        <f t="shared" si="0"/>
        <v>98265</v>
      </c>
      <c r="N7" s="10">
        <f>+N8+N20+N24</f>
        <v>4040219</v>
      </c>
      <c r="P7" s="41"/>
    </row>
    <row r="8" spans="1:14" ht="18.75" customHeight="1">
      <c r="A8" s="11" t="s">
        <v>34</v>
      </c>
      <c r="B8" s="12">
        <f>+B9+B12+B16</f>
        <v>281814</v>
      </c>
      <c r="C8" s="12">
        <f>+C9+C12+C16</f>
        <v>229013</v>
      </c>
      <c r="D8" s="12">
        <f>+D9+D12+D16</f>
        <v>230273</v>
      </c>
      <c r="E8" s="12">
        <f>+E9+E12+E16</f>
        <v>54552</v>
      </c>
      <c r="F8" s="12">
        <f aca="true" t="shared" si="1" ref="F8:M8">+F9+F12+F16</f>
        <v>183476</v>
      </c>
      <c r="G8" s="12">
        <f t="shared" si="1"/>
        <v>306689</v>
      </c>
      <c r="H8" s="12">
        <f t="shared" si="1"/>
        <v>283766</v>
      </c>
      <c r="I8" s="12">
        <f t="shared" si="1"/>
        <v>245489</v>
      </c>
      <c r="J8" s="12">
        <f t="shared" si="1"/>
        <v>186128</v>
      </c>
      <c r="K8" s="12">
        <f t="shared" si="1"/>
        <v>202766</v>
      </c>
      <c r="L8" s="12">
        <f t="shared" si="1"/>
        <v>99614</v>
      </c>
      <c r="M8" s="12">
        <f t="shared" si="1"/>
        <v>62146</v>
      </c>
      <c r="N8" s="12">
        <f>SUM(B8:M8)</f>
        <v>2365726</v>
      </c>
    </row>
    <row r="9" spans="1:14" ht="18.75" customHeight="1">
      <c r="A9" s="13" t="s">
        <v>7</v>
      </c>
      <c r="B9" s="14">
        <v>30218</v>
      </c>
      <c r="C9" s="14">
        <v>29801</v>
      </c>
      <c r="D9" s="14">
        <v>17899</v>
      </c>
      <c r="E9" s="14">
        <v>5169</v>
      </c>
      <c r="F9" s="14">
        <v>14569</v>
      </c>
      <c r="G9" s="14">
        <v>27022</v>
      </c>
      <c r="H9" s="14">
        <v>36438</v>
      </c>
      <c r="I9" s="14">
        <v>17322</v>
      </c>
      <c r="J9" s="14">
        <v>22290</v>
      </c>
      <c r="K9" s="14">
        <v>17196</v>
      </c>
      <c r="L9" s="14">
        <v>13441</v>
      </c>
      <c r="M9" s="14">
        <v>8287</v>
      </c>
      <c r="N9" s="12">
        <f aca="true" t="shared" si="2" ref="N9:N19">SUM(B9:M9)</f>
        <v>239652</v>
      </c>
    </row>
    <row r="10" spans="1:14" ht="18.75" customHeight="1">
      <c r="A10" s="15" t="s">
        <v>8</v>
      </c>
      <c r="B10" s="14">
        <f>+B9-B11</f>
        <v>30218</v>
      </c>
      <c r="C10" s="14">
        <f>+C9-C11</f>
        <v>29801</v>
      </c>
      <c r="D10" s="14">
        <f>+D9-D11</f>
        <v>17899</v>
      </c>
      <c r="E10" s="14">
        <f>+E9-E11</f>
        <v>5169</v>
      </c>
      <c r="F10" s="14">
        <f aca="true" t="shared" si="3" ref="F10:M10">+F9-F11</f>
        <v>14569</v>
      </c>
      <c r="G10" s="14">
        <f t="shared" si="3"/>
        <v>27022</v>
      </c>
      <c r="H10" s="14">
        <f t="shared" si="3"/>
        <v>36438</v>
      </c>
      <c r="I10" s="14">
        <f t="shared" si="3"/>
        <v>17322</v>
      </c>
      <c r="J10" s="14">
        <f t="shared" si="3"/>
        <v>22290</v>
      </c>
      <c r="K10" s="14">
        <f t="shared" si="3"/>
        <v>17196</v>
      </c>
      <c r="L10" s="14">
        <f t="shared" si="3"/>
        <v>13441</v>
      </c>
      <c r="M10" s="14">
        <f t="shared" si="3"/>
        <v>8287</v>
      </c>
      <c r="N10" s="12">
        <f t="shared" si="2"/>
        <v>239652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243266</v>
      </c>
      <c r="C12" s="14">
        <f>C13+C14+C15</f>
        <v>192608</v>
      </c>
      <c r="D12" s="14">
        <f>D13+D14+D15</f>
        <v>207409</v>
      </c>
      <c r="E12" s="14">
        <f>E13+E14+E15</f>
        <v>47986</v>
      </c>
      <c r="F12" s="14">
        <f aca="true" t="shared" si="4" ref="F12:M12">F13+F14+F15</f>
        <v>163035</v>
      </c>
      <c r="G12" s="14">
        <f t="shared" si="4"/>
        <v>270030</v>
      </c>
      <c r="H12" s="14">
        <f t="shared" si="4"/>
        <v>239245</v>
      </c>
      <c r="I12" s="14">
        <f t="shared" si="4"/>
        <v>222048</v>
      </c>
      <c r="J12" s="14">
        <f t="shared" si="4"/>
        <v>159051</v>
      </c>
      <c r="K12" s="14">
        <f t="shared" si="4"/>
        <v>179996</v>
      </c>
      <c r="L12" s="14">
        <f t="shared" si="4"/>
        <v>84081</v>
      </c>
      <c r="M12" s="14">
        <f t="shared" si="4"/>
        <v>52795</v>
      </c>
      <c r="N12" s="12">
        <f t="shared" si="2"/>
        <v>2061550</v>
      </c>
    </row>
    <row r="13" spans="1:14" ht="18.75" customHeight="1">
      <c r="A13" s="15" t="s">
        <v>10</v>
      </c>
      <c r="B13" s="14">
        <v>112842</v>
      </c>
      <c r="C13" s="14">
        <v>90779</v>
      </c>
      <c r="D13" s="14">
        <v>97863</v>
      </c>
      <c r="E13" s="14">
        <v>22350</v>
      </c>
      <c r="F13" s="14">
        <v>75115</v>
      </c>
      <c r="G13" s="14">
        <v>127798</v>
      </c>
      <c r="H13" s="14">
        <v>117771</v>
      </c>
      <c r="I13" s="14">
        <v>108863</v>
      </c>
      <c r="J13" s="14">
        <v>75133</v>
      </c>
      <c r="K13" s="14">
        <v>85246</v>
      </c>
      <c r="L13" s="14">
        <v>40134</v>
      </c>
      <c r="M13" s="14">
        <v>24426</v>
      </c>
      <c r="N13" s="12">
        <f t="shared" si="2"/>
        <v>978320</v>
      </c>
    </row>
    <row r="14" spans="1:14" ht="18.75" customHeight="1">
      <c r="A14" s="15" t="s">
        <v>11</v>
      </c>
      <c r="B14" s="14">
        <v>101783</v>
      </c>
      <c r="C14" s="14">
        <v>76563</v>
      </c>
      <c r="D14" s="14">
        <v>90242</v>
      </c>
      <c r="E14" s="14">
        <v>19677</v>
      </c>
      <c r="F14" s="14">
        <v>67028</v>
      </c>
      <c r="G14" s="14">
        <v>109103</v>
      </c>
      <c r="H14" s="14">
        <v>94079</v>
      </c>
      <c r="I14" s="14">
        <v>91601</v>
      </c>
      <c r="J14" s="14">
        <v>65868</v>
      </c>
      <c r="K14" s="14">
        <v>74766</v>
      </c>
      <c r="L14" s="14">
        <v>35901</v>
      </c>
      <c r="M14" s="14">
        <v>23664</v>
      </c>
      <c r="N14" s="12">
        <f t="shared" si="2"/>
        <v>850275</v>
      </c>
    </row>
    <row r="15" spans="1:14" ht="18.75" customHeight="1">
      <c r="A15" s="15" t="s">
        <v>12</v>
      </c>
      <c r="B15" s="14">
        <v>28641</v>
      </c>
      <c r="C15" s="14">
        <v>25266</v>
      </c>
      <c r="D15" s="14">
        <v>19304</v>
      </c>
      <c r="E15" s="14">
        <v>5959</v>
      </c>
      <c r="F15" s="14">
        <v>20892</v>
      </c>
      <c r="G15" s="14">
        <v>33129</v>
      </c>
      <c r="H15" s="14">
        <v>27395</v>
      </c>
      <c r="I15" s="14">
        <v>21584</v>
      </c>
      <c r="J15" s="14">
        <v>18050</v>
      </c>
      <c r="K15" s="14">
        <v>19984</v>
      </c>
      <c r="L15" s="14">
        <v>8046</v>
      </c>
      <c r="M15" s="14">
        <v>4705</v>
      </c>
      <c r="N15" s="12">
        <f t="shared" si="2"/>
        <v>232955</v>
      </c>
    </row>
    <row r="16" spans="1:14" ht="18.75" customHeight="1">
      <c r="A16" s="16" t="s">
        <v>33</v>
      </c>
      <c r="B16" s="14">
        <f>B17+B18+B19</f>
        <v>8330</v>
      </c>
      <c r="C16" s="14">
        <f>C17+C18+C19</f>
        <v>6604</v>
      </c>
      <c r="D16" s="14">
        <f>D17+D18+D19</f>
        <v>4965</v>
      </c>
      <c r="E16" s="14">
        <f>E17+E18+E19</f>
        <v>1397</v>
      </c>
      <c r="F16" s="14">
        <f aca="true" t="shared" si="5" ref="F16:M16">F17+F18+F19</f>
        <v>5872</v>
      </c>
      <c r="G16" s="14">
        <f t="shared" si="5"/>
        <v>9637</v>
      </c>
      <c r="H16" s="14">
        <f t="shared" si="5"/>
        <v>8083</v>
      </c>
      <c r="I16" s="14">
        <f t="shared" si="5"/>
        <v>6119</v>
      </c>
      <c r="J16" s="14">
        <f t="shared" si="5"/>
        <v>4787</v>
      </c>
      <c r="K16" s="14">
        <f t="shared" si="5"/>
        <v>5574</v>
      </c>
      <c r="L16" s="14">
        <f t="shared" si="5"/>
        <v>2092</v>
      </c>
      <c r="M16" s="14">
        <f t="shared" si="5"/>
        <v>1064</v>
      </c>
      <c r="N16" s="12">
        <f t="shared" si="2"/>
        <v>64524</v>
      </c>
    </row>
    <row r="17" spans="1:14" ht="18.75" customHeight="1">
      <c r="A17" s="15" t="s">
        <v>30</v>
      </c>
      <c r="B17" s="14">
        <v>3295</v>
      </c>
      <c r="C17" s="14">
        <v>2574</v>
      </c>
      <c r="D17" s="14">
        <v>1960</v>
      </c>
      <c r="E17" s="14">
        <v>544</v>
      </c>
      <c r="F17" s="14">
        <v>2027</v>
      </c>
      <c r="G17" s="14">
        <v>3811</v>
      </c>
      <c r="H17" s="14">
        <v>3341</v>
      </c>
      <c r="I17" s="14">
        <v>2630</v>
      </c>
      <c r="J17" s="14">
        <v>2081</v>
      </c>
      <c r="K17" s="14">
        <v>2491</v>
      </c>
      <c r="L17" s="14">
        <v>986</v>
      </c>
      <c r="M17" s="14">
        <v>487</v>
      </c>
      <c r="N17" s="12">
        <f t="shared" si="2"/>
        <v>26227</v>
      </c>
    </row>
    <row r="18" spans="1:14" ht="18.75" customHeight="1">
      <c r="A18" s="15" t="s">
        <v>31</v>
      </c>
      <c r="B18" s="14">
        <v>186</v>
      </c>
      <c r="C18" s="14">
        <v>195</v>
      </c>
      <c r="D18" s="14">
        <v>179</v>
      </c>
      <c r="E18" s="14">
        <v>34</v>
      </c>
      <c r="F18" s="14">
        <v>111</v>
      </c>
      <c r="G18" s="14">
        <v>289</v>
      </c>
      <c r="H18" s="14">
        <v>259</v>
      </c>
      <c r="I18" s="14">
        <v>195</v>
      </c>
      <c r="J18" s="14">
        <v>128</v>
      </c>
      <c r="K18" s="14">
        <v>203</v>
      </c>
      <c r="L18" s="14">
        <v>84</v>
      </c>
      <c r="M18" s="14">
        <v>36</v>
      </c>
      <c r="N18" s="12">
        <f t="shared" si="2"/>
        <v>1899</v>
      </c>
    </row>
    <row r="19" spans="1:14" ht="18.75" customHeight="1">
      <c r="A19" s="15" t="s">
        <v>32</v>
      </c>
      <c r="B19" s="14">
        <v>4849</v>
      </c>
      <c r="C19" s="14">
        <v>3835</v>
      </c>
      <c r="D19" s="14">
        <v>2826</v>
      </c>
      <c r="E19" s="14">
        <v>819</v>
      </c>
      <c r="F19" s="14">
        <v>3734</v>
      </c>
      <c r="G19" s="14">
        <v>5537</v>
      </c>
      <c r="H19" s="14">
        <v>4483</v>
      </c>
      <c r="I19" s="14">
        <v>3294</v>
      </c>
      <c r="J19" s="14">
        <v>2578</v>
      </c>
      <c r="K19" s="14">
        <v>2880</v>
      </c>
      <c r="L19" s="14">
        <v>1022</v>
      </c>
      <c r="M19" s="14">
        <v>541</v>
      </c>
      <c r="N19" s="12">
        <f t="shared" si="2"/>
        <v>36398</v>
      </c>
    </row>
    <row r="20" spans="1:14" ht="18.75" customHeight="1">
      <c r="A20" s="17" t="s">
        <v>13</v>
      </c>
      <c r="B20" s="18">
        <f>B21+B22+B23</f>
        <v>163715</v>
      </c>
      <c r="C20" s="18">
        <f>C21+C22+C23</f>
        <v>107959</v>
      </c>
      <c r="D20" s="18">
        <f>D21+D22+D23</f>
        <v>92137</v>
      </c>
      <c r="E20" s="18">
        <f>E21+E22+E23</f>
        <v>22817</v>
      </c>
      <c r="F20" s="18">
        <f aca="true" t="shared" si="6" ref="F20:M20">F21+F22+F23</f>
        <v>81361</v>
      </c>
      <c r="G20" s="18">
        <f t="shared" si="6"/>
        <v>133212</v>
      </c>
      <c r="H20" s="18">
        <f t="shared" si="6"/>
        <v>147620</v>
      </c>
      <c r="I20" s="18">
        <f t="shared" si="6"/>
        <v>138845</v>
      </c>
      <c r="J20" s="18">
        <f t="shared" si="6"/>
        <v>90815</v>
      </c>
      <c r="K20" s="18">
        <f t="shared" si="6"/>
        <v>141211</v>
      </c>
      <c r="L20" s="18">
        <f t="shared" si="6"/>
        <v>55106</v>
      </c>
      <c r="M20" s="18">
        <f t="shared" si="6"/>
        <v>30319</v>
      </c>
      <c r="N20" s="12">
        <f aca="true" t="shared" si="7" ref="N20:N26">SUM(B20:M20)</f>
        <v>1205117</v>
      </c>
    </row>
    <row r="21" spans="1:14" ht="18.75" customHeight="1">
      <c r="A21" s="13" t="s">
        <v>14</v>
      </c>
      <c r="B21" s="14">
        <v>86803</v>
      </c>
      <c r="C21" s="14">
        <v>61205</v>
      </c>
      <c r="D21" s="14">
        <v>53078</v>
      </c>
      <c r="E21" s="14">
        <v>12934</v>
      </c>
      <c r="F21" s="14">
        <v>45152</v>
      </c>
      <c r="G21" s="14">
        <v>77181</v>
      </c>
      <c r="H21" s="14">
        <v>85398</v>
      </c>
      <c r="I21" s="14">
        <v>77781</v>
      </c>
      <c r="J21" s="14">
        <v>50456</v>
      </c>
      <c r="K21" s="14">
        <v>75806</v>
      </c>
      <c r="L21" s="14">
        <v>29944</v>
      </c>
      <c r="M21" s="14">
        <v>16081</v>
      </c>
      <c r="N21" s="12">
        <f t="shared" si="7"/>
        <v>671819</v>
      </c>
    </row>
    <row r="22" spans="1:14" ht="18.75" customHeight="1">
      <c r="A22" s="13" t="s">
        <v>15</v>
      </c>
      <c r="B22" s="14">
        <v>61123</v>
      </c>
      <c r="C22" s="14">
        <v>35618</v>
      </c>
      <c r="D22" s="14">
        <v>30918</v>
      </c>
      <c r="E22" s="14">
        <v>7497</v>
      </c>
      <c r="F22" s="14">
        <v>27139</v>
      </c>
      <c r="G22" s="14">
        <v>42080</v>
      </c>
      <c r="H22" s="14">
        <v>48986</v>
      </c>
      <c r="I22" s="14">
        <v>48937</v>
      </c>
      <c r="J22" s="14">
        <v>32250</v>
      </c>
      <c r="K22" s="14">
        <v>53486</v>
      </c>
      <c r="L22" s="14">
        <v>20979</v>
      </c>
      <c r="M22" s="14">
        <v>12133</v>
      </c>
      <c r="N22" s="12">
        <f t="shared" si="7"/>
        <v>421146</v>
      </c>
    </row>
    <row r="23" spans="1:14" ht="18.75" customHeight="1">
      <c r="A23" s="13" t="s">
        <v>16</v>
      </c>
      <c r="B23" s="14">
        <v>15789</v>
      </c>
      <c r="C23" s="14">
        <v>11136</v>
      </c>
      <c r="D23" s="14">
        <v>8141</v>
      </c>
      <c r="E23" s="14">
        <v>2386</v>
      </c>
      <c r="F23" s="14">
        <v>9070</v>
      </c>
      <c r="G23" s="14">
        <v>13951</v>
      </c>
      <c r="H23" s="14">
        <v>13236</v>
      </c>
      <c r="I23" s="14">
        <v>12127</v>
      </c>
      <c r="J23" s="14">
        <v>8109</v>
      </c>
      <c r="K23" s="14">
        <v>11919</v>
      </c>
      <c r="L23" s="14">
        <v>4183</v>
      </c>
      <c r="M23" s="14">
        <v>2105</v>
      </c>
      <c r="N23" s="12">
        <f t="shared" si="7"/>
        <v>112152</v>
      </c>
    </row>
    <row r="24" spans="1:14" ht="18.75" customHeight="1">
      <c r="A24" s="17" t="s">
        <v>17</v>
      </c>
      <c r="B24" s="14">
        <f>B25+B26</f>
        <v>56155</v>
      </c>
      <c r="C24" s="14">
        <f>C25+C26</f>
        <v>48395</v>
      </c>
      <c r="D24" s="14">
        <f>D25+D26</f>
        <v>44637</v>
      </c>
      <c r="E24" s="14">
        <f>E25+E26</f>
        <v>12620</v>
      </c>
      <c r="F24" s="14">
        <f aca="true" t="shared" si="8" ref="F24:M24">F25+F26</f>
        <v>45565</v>
      </c>
      <c r="G24" s="14">
        <f t="shared" si="8"/>
        <v>68884</v>
      </c>
      <c r="H24" s="14">
        <f t="shared" si="8"/>
        <v>62535</v>
      </c>
      <c r="I24" s="14">
        <f t="shared" si="8"/>
        <v>42179</v>
      </c>
      <c r="J24" s="14">
        <f t="shared" si="8"/>
        <v>36729</v>
      </c>
      <c r="K24" s="14">
        <f t="shared" si="8"/>
        <v>33875</v>
      </c>
      <c r="L24" s="14">
        <f t="shared" si="8"/>
        <v>12002</v>
      </c>
      <c r="M24" s="14">
        <f t="shared" si="8"/>
        <v>5800</v>
      </c>
      <c r="N24" s="12">
        <f t="shared" si="7"/>
        <v>469376</v>
      </c>
    </row>
    <row r="25" spans="1:14" ht="18.75" customHeight="1">
      <c r="A25" s="13" t="s">
        <v>18</v>
      </c>
      <c r="B25" s="14">
        <v>35939</v>
      </c>
      <c r="C25" s="14">
        <v>30973</v>
      </c>
      <c r="D25" s="14">
        <v>28568</v>
      </c>
      <c r="E25" s="14">
        <v>8077</v>
      </c>
      <c r="F25" s="14">
        <v>29162</v>
      </c>
      <c r="G25" s="14">
        <v>44086</v>
      </c>
      <c r="H25" s="14">
        <v>40022</v>
      </c>
      <c r="I25" s="14">
        <v>26995</v>
      </c>
      <c r="J25" s="14">
        <v>23507</v>
      </c>
      <c r="K25" s="14">
        <v>21680</v>
      </c>
      <c r="L25" s="14">
        <v>7681</v>
      </c>
      <c r="M25" s="14">
        <v>3712</v>
      </c>
      <c r="N25" s="12">
        <f t="shared" si="7"/>
        <v>300402</v>
      </c>
    </row>
    <row r="26" spans="1:14" ht="18.75" customHeight="1">
      <c r="A26" s="13" t="s">
        <v>19</v>
      </c>
      <c r="B26" s="14">
        <v>20216</v>
      </c>
      <c r="C26" s="14">
        <v>17422</v>
      </c>
      <c r="D26" s="14">
        <v>16069</v>
      </c>
      <c r="E26" s="14">
        <v>4543</v>
      </c>
      <c r="F26" s="14">
        <v>16403</v>
      </c>
      <c r="G26" s="14">
        <v>24798</v>
      </c>
      <c r="H26" s="14">
        <v>22513</v>
      </c>
      <c r="I26" s="14">
        <v>15184</v>
      </c>
      <c r="J26" s="14">
        <v>13222</v>
      </c>
      <c r="K26" s="14">
        <v>12195</v>
      </c>
      <c r="L26" s="14">
        <v>4321</v>
      </c>
      <c r="M26" s="14">
        <v>2088</v>
      </c>
      <c r="N26" s="12">
        <f t="shared" si="7"/>
        <v>168974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0.9987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0.9916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0.994</v>
      </c>
      <c r="J30" s="22">
        <v>1</v>
      </c>
      <c r="K30" s="22">
        <v>1</v>
      </c>
      <c r="L30" s="22">
        <v>0.9992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0.9989451146569375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0.9994066441116682</v>
      </c>
      <c r="J32" s="23">
        <f t="shared" si="9"/>
        <v>1</v>
      </c>
      <c r="K32" s="23">
        <f t="shared" si="9"/>
        <v>1</v>
      </c>
      <c r="L32" s="23">
        <f t="shared" si="9"/>
        <v>0.9987359940499755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1.6802256828529687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1.640925768966948</v>
      </c>
      <c r="J35" s="26">
        <f t="shared" si="10"/>
        <v>1.8492</v>
      </c>
      <c r="K35" s="26">
        <f t="shared" si="10"/>
        <v>1.7679</v>
      </c>
      <c r="L35" s="26">
        <f t="shared" si="10"/>
        <v>2.0971458403061387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873331.51</v>
      </c>
      <c r="C37" s="29">
        <f>ROUND(+C7*C35,2)</f>
        <v>647503.53</v>
      </c>
      <c r="D37" s="29">
        <f>ROUND(+D7*D35,2)</f>
        <v>579640.62</v>
      </c>
      <c r="E37" s="29">
        <f>ROUND(+E7*E35,2)</f>
        <v>176072.48</v>
      </c>
      <c r="F37" s="29">
        <f aca="true" t="shared" si="11" ref="F37:M37">ROUND(+F7*F35,2)</f>
        <v>564186.68</v>
      </c>
      <c r="G37" s="29">
        <f t="shared" si="11"/>
        <v>736873.32</v>
      </c>
      <c r="H37" s="29">
        <f t="shared" si="11"/>
        <v>831269.04</v>
      </c>
      <c r="I37" s="29">
        <f t="shared" si="11"/>
        <v>699876.17</v>
      </c>
      <c r="J37" s="29">
        <f t="shared" si="11"/>
        <v>580042.26</v>
      </c>
      <c r="K37" s="29">
        <f t="shared" si="11"/>
        <v>668004.55</v>
      </c>
      <c r="L37" s="29">
        <f t="shared" si="11"/>
        <v>349640.35</v>
      </c>
      <c r="M37" s="29">
        <f t="shared" si="11"/>
        <v>205275.59</v>
      </c>
      <c r="N37" s="29">
        <f>SUM(B37:M37)</f>
        <v>6911716.099999999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-90654</v>
      </c>
      <c r="C39" s="30">
        <f>+C40+C43+C50</f>
        <v>-89403</v>
      </c>
      <c r="D39" s="30">
        <f>+D40+D43+D50</f>
        <v>-53697</v>
      </c>
      <c r="E39" s="30">
        <f>+E40+E43+E50</f>
        <v>-15507</v>
      </c>
      <c r="F39" s="30">
        <f aca="true" t="shared" si="12" ref="F39:M39">+F40+F43+F50</f>
        <v>-43707</v>
      </c>
      <c r="G39" s="30">
        <f t="shared" si="12"/>
        <v>-81066</v>
      </c>
      <c r="H39" s="30">
        <f t="shared" si="12"/>
        <v>-109314</v>
      </c>
      <c r="I39" s="30">
        <f t="shared" si="12"/>
        <v>-51966</v>
      </c>
      <c r="J39" s="30">
        <f t="shared" si="12"/>
        <v>-66870</v>
      </c>
      <c r="K39" s="30">
        <f t="shared" si="12"/>
        <v>-51588</v>
      </c>
      <c r="L39" s="30">
        <f t="shared" si="12"/>
        <v>-40323</v>
      </c>
      <c r="M39" s="30">
        <f t="shared" si="12"/>
        <v>-24861</v>
      </c>
      <c r="N39" s="30">
        <f>+N40+N43+N50</f>
        <v>-718956</v>
      </c>
      <c r="P39" s="42"/>
    </row>
    <row r="40" spans="1:16" ht="18.75" customHeight="1">
      <c r="A40" s="17" t="s">
        <v>70</v>
      </c>
      <c r="B40" s="31">
        <f>B41+B42</f>
        <v>-90654</v>
      </c>
      <c r="C40" s="31">
        <f>C41+C42</f>
        <v>-89403</v>
      </c>
      <c r="D40" s="31">
        <f>D41+D42</f>
        <v>-53697</v>
      </c>
      <c r="E40" s="31">
        <f>E41+E42</f>
        <v>-15507</v>
      </c>
      <c r="F40" s="31">
        <f aca="true" t="shared" si="13" ref="F40:M40">F41+F42</f>
        <v>-43707</v>
      </c>
      <c r="G40" s="31">
        <f t="shared" si="13"/>
        <v>-81066</v>
      </c>
      <c r="H40" s="31">
        <f t="shared" si="13"/>
        <v>-109314</v>
      </c>
      <c r="I40" s="31">
        <f t="shared" si="13"/>
        <v>-51966</v>
      </c>
      <c r="J40" s="31">
        <f t="shared" si="13"/>
        <v>-66870</v>
      </c>
      <c r="K40" s="31">
        <f t="shared" si="13"/>
        <v>-51588</v>
      </c>
      <c r="L40" s="31">
        <f t="shared" si="13"/>
        <v>-40323</v>
      </c>
      <c r="M40" s="31">
        <f t="shared" si="13"/>
        <v>-24861</v>
      </c>
      <c r="N40" s="30">
        <f aca="true" t="shared" si="14" ref="N40:N50">SUM(B40:M40)</f>
        <v>-718956</v>
      </c>
      <c r="P40" s="42"/>
    </row>
    <row r="41" spans="1:16" ht="18.75" customHeight="1">
      <c r="A41" s="13" t="s">
        <v>67</v>
      </c>
      <c r="B41" s="20">
        <f>ROUND(-B9*$D$3,2)</f>
        <v>-90654</v>
      </c>
      <c r="C41" s="20">
        <f>ROUND(-C9*$D$3,2)</f>
        <v>-89403</v>
      </c>
      <c r="D41" s="20">
        <f>ROUND(-D9*$D$3,2)</f>
        <v>-53697</v>
      </c>
      <c r="E41" s="20">
        <f>ROUND(-E9*$D$3,2)</f>
        <v>-15507</v>
      </c>
      <c r="F41" s="20">
        <f aca="true" t="shared" si="15" ref="F41:M41">ROUND(-F9*$D$3,2)</f>
        <v>-43707</v>
      </c>
      <c r="G41" s="20">
        <f t="shared" si="15"/>
        <v>-81066</v>
      </c>
      <c r="H41" s="20">
        <f t="shared" si="15"/>
        <v>-109314</v>
      </c>
      <c r="I41" s="20">
        <f t="shared" si="15"/>
        <v>-51966</v>
      </c>
      <c r="J41" s="20">
        <f t="shared" si="15"/>
        <v>-66870</v>
      </c>
      <c r="K41" s="20">
        <f t="shared" si="15"/>
        <v>-51588</v>
      </c>
      <c r="L41" s="20">
        <f t="shared" si="15"/>
        <v>-40323</v>
      </c>
      <c r="M41" s="20">
        <f t="shared" si="15"/>
        <v>-24861</v>
      </c>
      <c r="N41" s="56">
        <f t="shared" si="14"/>
        <v>-718956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6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  <c r="P45" s="68"/>
    </row>
    <row r="46" spans="1:16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  <c r="P46" s="68"/>
    </row>
    <row r="47" spans="1:16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  <c r="P47" s="68"/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782677.51</v>
      </c>
      <c r="C52" s="34">
        <f aca="true" t="shared" si="18" ref="C52:M52">+C37+C39</f>
        <v>558100.53</v>
      </c>
      <c r="D52" s="34">
        <f t="shared" si="18"/>
        <v>525943.62</v>
      </c>
      <c r="E52" s="34">
        <f t="shared" si="18"/>
        <v>160565.48</v>
      </c>
      <c r="F52" s="34">
        <f t="shared" si="18"/>
        <v>520479.68000000005</v>
      </c>
      <c r="G52" s="34">
        <f t="shared" si="18"/>
        <v>655807.32</v>
      </c>
      <c r="H52" s="34">
        <f t="shared" si="18"/>
        <v>721955.04</v>
      </c>
      <c r="I52" s="34">
        <f t="shared" si="18"/>
        <v>647910.17</v>
      </c>
      <c r="J52" s="34">
        <f t="shared" si="18"/>
        <v>513172.26</v>
      </c>
      <c r="K52" s="34">
        <f t="shared" si="18"/>
        <v>616416.55</v>
      </c>
      <c r="L52" s="34">
        <f t="shared" si="18"/>
        <v>309317.35</v>
      </c>
      <c r="M52" s="34">
        <f t="shared" si="18"/>
        <v>180414.59</v>
      </c>
      <c r="N52" s="34">
        <f>SUM(B52:M52)</f>
        <v>6192760.1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6192760.0600000005</v>
      </c>
      <c r="P55" s="42"/>
    </row>
    <row r="56" spans="1:14" ht="18.75" customHeight="1">
      <c r="A56" s="17" t="s">
        <v>80</v>
      </c>
      <c r="B56" s="44">
        <v>113727.86</v>
      </c>
      <c r="C56" s="44">
        <v>89159.74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202887.6</v>
      </c>
    </row>
    <row r="57" spans="1:14" ht="18.75" customHeight="1">
      <c r="A57" s="17" t="s">
        <v>81</v>
      </c>
      <c r="B57" s="44">
        <v>288363.19</v>
      </c>
      <c r="C57" s="44">
        <v>191778.89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480142.08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525943.62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525943.62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132935.39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132935.39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162867.97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162867.97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161954.38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161954.38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260505.14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260505.14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122232.51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122232.51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117420.25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117420.25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288690.8</v>
      </c>
      <c r="K65" s="43">
        <v>0</v>
      </c>
      <c r="L65" s="43">
        <v>0</v>
      </c>
      <c r="M65" s="43">
        <v>0</v>
      </c>
      <c r="N65" s="34">
        <f t="shared" si="19"/>
        <v>288690.8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141620.09</v>
      </c>
      <c r="L66" s="43">
        <v>0</v>
      </c>
      <c r="M66" s="43">
        <v>0</v>
      </c>
      <c r="N66" s="31">
        <f t="shared" si="19"/>
        <v>141620.09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103668.52</v>
      </c>
      <c r="M67" s="43">
        <v>0</v>
      </c>
      <c r="N67" s="34">
        <f t="shared" si="19"/>
        <v>103668.52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180414.59</v>
      </c>
      <c r="N68" s="31">
        <f t="shared" si="19"/>
        <v>180414.59</v>
      </c>
    </row>
    <row r="69" spans="1:14" ht="18.75" customHeight="1">
      <c r="A69" s="40" t="s">
        <v>92</v>
      </c>
      <c r="B69" s="38">
        <v>380586.45</v>
      </c>
      <c r="C69" s="38">
        <v>277161.89</v>
      </c>
      <c r="D69" s="43">
        <v>0</v>
      </c>
      <c r="E69" s="38">
        <v>27630.09</v>
      </c>
      <c r="F69" s="38">
        <v>357611.71</v>
      </c>
      <c r="G69" s="38">
        <v>493852.93</v>
      </c>
      <c r="H69" s="38">
        <v>339217.39</v>
      </c>
      <c r="I69" s="38">
        <v>530489.91</v>
      </c>
      <c r="J69" s="38">
        <v>224481.46</v>
      </c>
      <c r="K69" s="38">
        <v>474796.46</v>
      </c>
      <c r="L69" s="38">
        <v>205648.83</v>
      </c>
      <c r="M69" s="43">
        <v>0</v>
      </c>
      <c r="N69" s="38">
        <f>SUM(B69:M69)</f>
        <v>3311477.12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1.9497715586735807</v>
      </c>
      <c r="C73" s="54">
        <v>1.9331877345037876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1.6939999951206184</v>
      </c>
      <c r="C74" s="54">
        <v>1.5929178534528499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1.5791999934613279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1.9566000288924201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1.8176000154638179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1.4482999891899329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1.703532408055194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1.6205999918223821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1.6409257396609247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1.8491999923486955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1.767899997882769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2.097145847578604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2.089000050882817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2014-09-03T12:27:14Z</dcterms:modified>
  <cp:category/>
  <cp:version/>
  <cp:contentType/>
  <cp:contentStatus/>
</cp:coreProperties>
</file>