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<sst xmlns="http://schemas.openxmlformats.org/spreadsheetml/2006/main" count="100" uniqueCount="98">
  <si>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</si>
  <si>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</si>
  <si>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</si>
  <si>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</si>
  <si>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</si>
  <si>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</si>
  <si>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</si>
  <si>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</si>
  <si>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</si>
  <si>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</si>
  <si>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</si>
  <si>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</si>
  <si>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</si>
  <si>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</si>
  <si>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</si>
  <si>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</si>
  <si>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</si>
  <si>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</si>
  <si>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</si>
  <si>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</si>
  <si>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</si>
  <si>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</si>
  <si>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</si>
  <si>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</si>
  <si>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</si>
  <si>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</si>
  <si>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</si>
  <si>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</si>
  <si>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</si>
  <si>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</si>
  <si>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</si>
  <si>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</si>
  <si>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</si>
  <si>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</si>
  <si>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</si>
  <si>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</si>
  <si>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</si>
  <si>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</si>
  <si>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</si>
  <si>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</si>
  <si>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</si>
  <si>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</si>
  <si>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</si>
  <si>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</si>
  <si>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</si>
  <si>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</si>
  <si>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</si>
  <si>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</si>
  <si>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</si>
  <si>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</si>
  <si>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</si>
  <si>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</si>
  <si>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</si>
  <si>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</si>
  <si>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</si>
  <si>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</si>
  <si>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</si>
  <si>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</si>
  <si>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</si>
  <si>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</si>
  <si>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</si>
  <si>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</si>
  <si>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</si>
  <si>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</si>
  <si>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</si>
  <si>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</si>
  <si>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</si>
  <si>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</si>
  <si>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</si>
  <si>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</si>
  <si>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</si>
  <si>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</si>
  <si>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</si>
  <si>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</si>
  <si>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</si>
  <si>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</si>
  <si>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</si>
  <si>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</si>
  <si>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</si>
  <si>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</si>
  <si>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</si>
  <si>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</si>
  <si>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</si>
  <si>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</si>
  <si>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</si>
  <si>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</si>
  <si>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</si>
  <si>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</si>
  <si>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</si>
  <si>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</si>
  <si>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</si>
  <si>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</si>
  <si>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</si>
  <si>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</si>
  <si>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</si>
  <si>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</si>
  <si>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</si>
  <si>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20/08/14 - VENCIMENTO 27/08/14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</si>
</sst>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462481</v>
      </c>
      <c r="C7" s="10">
        <f>C8+C20+C24</f>
        <v>378815</v>
      </c>
      <c r="D7" s="10">
        <f>D8+D20+D24</f>
        <v>356657</v>
      </c>
      <c r="E7" s="10">
        <f>E8+E20+E24</f>
        <v>93482</v>
      </c>
      <c r="F7" s="10">
        <f aca="true" t="shared" si="0" ref="F7:M7">F8+F20+F24</f>
        <v>296031</v>
      </c>
      <c r="G7" s="10">
        <f t="shared" si="0"/>
        <v>468152</v>
      </c>
      <c r="H7" s="10">
        <f t="shared" si="0"/>
        <v>450316</v>
      </c>
      <c r="I7" s="10">
        <f t="shared" si="0"/>
        <v>416528</v>
      </c>
      <c r="J7" s="10">
        <f t="shared" si="0"/>
        <v>325126</v>
      </c>
      <c r="K7" s="10">
        <f t="shared" si="0"/>
        <v>344699</v>
      </c>
      <c r="L7" s="10">
        <f t="shared" si="0"/>
        <v>164806</v>
      </c>
      <c r="M7" s="10">
        <f t="shared" si="0"/>
        <v>100761</v>
      </c>
      <c r="N7" s="10">
        <f>+N8+N20+N24</f>
        <v>3857854</v>
      </c>
      <c r="P7" s="41"/>
    </row>
    <row r="8" spans="1:14" ht="18.75" customHeight="1">
      <c r="A8" s="11" t="s">
        <v>34</v>
      </c>
      <c r="B8" s="12">
        <f>+B9+B12+B16</f>
        <v>258240</v>
      </c>
      <c r="C8" s="12">
        <f>+C9+C12+C16</f>
        <v>222878</v>
      </c>
      <c r="D8" s="12">
        <f>+D9+D12+D16</f>
        <v>223213</v>
      </c>
      <c r="E8" s="12">
        <f>+E9+E12+E16</f>
        <v>56189</v>
      </c>
      <c r="F8" s="12">
        <f aca="true" t="shared" si="1" ref="F8:M8">+F9+F12+F16</f>
        <v>173781</v>
      </c>
      <c r="G8" s="12">
        <f t="shared" si="1"/>
        <v>280454</v>
      </c>
      <c r="H8" s="12">
        <f t="shared" si="1"/>
        <v>259121</v>
      </c>
      <c r="I8" s="12">
        <f t="shared" si="1"/>
        <v>239266</v>
      </c>
      <c r="J8" s="12">
        <f t="shared" si="1"/>
        <v>191788</v>
      </c>
      <c r="K8" s="12">
        <f t="shared" si="1"/>
        <v>185928</v>
      </c>
      <c r="L8" s="12">
        <f t="shared" si="1"/>
        <v>98851</v>
      </c>
      <c r="M8" s="12">
        <f t="shared" si="1"/>
        <v>63659</v>
      </c>
      <c r="N8" s="12">
        <f>SUM(B8:M8)</f>
        <v>2253368</v>
      </c>
    </row>
    <row r="9" spans="1:14" ht="18.75" customHeight="1">
      <c r="A9" s="13" t="s">
        <v>7</v>
      </c>
      <c r="B9" s="14">
        <v>27159</v>
      </c>
      <c r="C9" s="14">
        <v>28354</v>
      </c>
      <c r="D9" s="14">
        <v>17388</v>
      </c>
      <c r="E9" s="14">
        <v>5237</v>
      </c>
      <c r="F9" s="14">
        <v>13912</v>
      </c>
      <c r="G9" s="14">
        <v>24659</v>
      </c>
      <c r="H9" s="14">
        <v>33234</v>
      </c>
      <c r="I9" s="14">
        <v>16781</v>
      </c>
      <c r="J9" s="14">
        <v>22506</v>
      </c>
      <c r="K9" s="14">
        <v>16073</v>
      </c>
      <c r="L9" s="14">
        <v>13257</v>
      </c>
      <c r="M9" s="14">
        <v>8569</v>
      </c>
      <c r="N9" s="12">
        <f aca="true" t="shared" si="2" ref="N9:N19">SUM(B9:M9)</f>
        <v>227129</v>
      </c>
    </row>
    <row r="10" spans="1:14" ht="18.75" customHeight="1">
      <c r="A10" s="15" t="s">
        <v>8</v>
      </c>
      <c r="B10" s="14">
        <f>+B9-B11</f>
        <v>27159</v>
      </c>
      <c r="C10" s="14">
        <f>+C9-C11</f>
        <v>28354</v>
      </c>
      <c r="D10" s="14">
        <f>+D9-D11</f>
        <v>17388</v>
      </c>
      <c r="E10" s="14">
        <f>+E9-E11</f>
        <v>5237</v>
      </c>
      <c r="F10" s="14">
        <f aca="true" t="shared" si="3" ref="F10:M10">+F9-F11</f>
        <v>13912</v>
      </c>
      <c r="G10" s="14">
        <f t="shared" si="3"/>
        <v>24659</v>
      </c>
      <c r="H10" s="14">
        <f t="shared" si="3"/>
        <v>33234</v>
      </c>
      <c r="I10" s="14">
        <f t="shared" si="3"/>
        <v>16781</v>
      </c>
      <c r="J10" s="14">
        <f t="shared" si="3"/>
        <v>22506</v>
      </c>
      <c r="K10" s="14">
        <f t="shared" si="3"/>
        <v>16073</v>
      </c>
      <c r="L10" s="14">
        <f t="shared" si="3"/>
        <v>13257</v>
      </c>
      <c r="M10" s="14">
        <f t="shared" si="3"/>
        <v>8569</v>
      </c>
      <c r="N10" s="12">
        <f t="shared" si="2"/>
        <v>227129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223849</v>
      </c>
      <c r="C12" s="14">
        <f>C13+C14+C15</f>
        <v>188029</v>
      </c>
      <c r="D12" s="14">
        <f>D13+D14+D15</f>
        <v>201236</v>
      </c>
      <c r="E12" s="14">
        <f>E13+E14+E15</f>
        <v>49580</v>
      </c>
      <c r="F12" s="14">
        <f aca="true" t="shared" si="4" ref="F12:M12">F13+F14+F15</f>
        <v>154505</v>
      </c>
      <c r="G12" s="14">
        <f t="shared" si="4"/>
        <v>247372</v>
      </c>
      <c r="H12" s="14">
        <f t="shared" si="4"/>
        <v>218945</v>
      </c>
      <c r="I12" s="14">
        <f t="shared" si="4"/>
        <v>216827</v>
      </c>
      <c r="J12" s="14">
        <f t="shared" si="4"/>
        <v>164574</v>
      </c>
      <c r="K12" s="14">
        <f t="shared" si="4"/>
        <v>165026</v>
      </c>
      <c r="L12" s="14">
        <f t="shared" si="4"/>
        <v>83515</v>
      </c>
      <c r="M12" s="14">
        <f t="shared" si="4"/>
        <v>54033</v>
      </c>
      <c r="N12" s="12">
        <f t="shared" si="2"/>
        <v>1967491</v>
      </c>
    </row>
    <row r="13" spans="1:14" ht="18.75" customHeight="1">
      <c r="A13" s="15" t="s">
        <v>10</v>
      </c>
      <c r="B13" s="14">
        <v>99022</v>
      </c>
      <c r="C13" s="14">
        <v>85085</v>
      </c>
      <c r="D13" s="14">
        <v>91266</v>
      </c>
      <c r="E13" s="14">
        <v>22283</v>
      </c>
      <c r="F13" s="14">
        <v>68368</v>
      </c>
      <c r="G13" s="14">
        <v>111880</v>
      </c>
      <c r="H13" s="14">
        <v>103286</v>
      </c>
      <c r="I13" s="14">
        <v>101214</v>
      </c>
      <c r="J13" s="14">
        <v>74831</v>
      </c>
      <c r="K13" s="14">
        <v>74342</v>
      </c>
      <c r="L13" s="14">
        <v>38378</v>
      </c>
      <c r="M13" s="14">
        <v>24226</v>
      </c>
      <c r="N13" s="12">
        <f t="shared" si="2"/>
        <v>894181</v>
      </c>
    </row>
    <row r="14" spans="1:14" ht="18.75" customHeight="1">
      <c r="A14" s="15" t="s">
        <v>11</v>
      </c>
      <c r="B14" s="14">
        <v>97958</v>
      </c>
      <c r="C14" s="14">
        <v>77653</v>
      </c>
      <c r="D14" s="14">
        <v>90938</v>
      </c>
      <c r="E14" s="14">
        <v>20904</v>
      </c>
      <c r="F14" s="14">
        <v>65807</v>
      </c>
      <c r="G14" s="14">
        <v>104367</v>
      </c>
      <c r="H14" s="14">
        <v>90182</v>
      </c>
      <c r="I14" s="14">
        <v>93709</v>
      </c>
      <c r="J14" s="14">
        <v>70675</v>
      </c>
      <c r="K14" s="14">
        <v>71921</v>
      </c>
      <c r="L14" s="14">
        <v>37153</v>
      </c>
      <c r="M14" s="14">
        <v>25132</v>
      </c>
      <c r="N14" s="12">
        <f t="shared" si="2"/>
        <v>846399</v>
      </c>
    </row>
    <row r="15" spans="1:14" ht="18.75" customHeight="1">
      <c r="A15" s="15" t="s">
        <v>12</v>
      </c>
      <c r="B15" s="14">
        <v>26869</v>
      </c>
      <c r="C15" s="14">
        <v>25291</v>
      </c>
      <c r="D15" s="14">
        <v>19032</v>
      </c>
      <c r="E15" s="14">
        <v>6393</v>
      </c>
      <c r="F15" s="14">
        <v>20330</v>
      </c>
      <c r="G15" s="14">
        <v>31125</v>
      </c>
      <c r="H15" s="14">
        <v>25477</v>
      </c>
      <c r="I15" s="14">
        <v>21904</v>
      </c>
      <c r="J15" s="14">
        <v>19068</v>
      </c>
      <c r="K15" s="14">
        <v>18763</v>
      </c>
      <c r="L15" s="14">
        <v>7984</v>
      </c>
      <c r="M15" s="14">
        <v>4675</v>
      </c>
      <c r="N15" s="12">
        <f t="shared" si="2"/>
        <v>226911</v>
      </c>
    </row>
    <row r="16" spans="1:14" ht="18.75" customHeight="1">
      <c r="A16" s="16" t="s">
        <v>33</v>
      </c>
      <c r="B16" s="14">
        <f>B17+B18+B19</f>
        <v>7232</v>
      </c>
      <c r="C16" s="14">
        <f>C17+C18+C19</f>
        <v>6495</v>
      </c>
      <c r="D16" s="14">
        <f>D17+D18+D19</f>
        <v>4589</v>
      </c>
      <c r="E16" s="14">
        <f>E17+E18+E19</f>
        <v>1372</v>
      </c>
      <c r="F16" s="14">
        <f aca="true" t="shared" si="5" ref="F16:M16">F17+F18+F19</f>
        <v>5364</v>
      </c>
      <c r="G16" s="14">
        <f t="shared" si="5"/>
        <v>8423</v>
      </c>
      <c r="H16" s="14">
        <f t="shared" si="5"/>
        <v>6942</v>
      </c>
      <c r="I16" s="14">
        <f t="shared" si="5"/>
        <v>5658</v>
      </c>
      <c r="J16" s="14">
        <f t="shared" si="5"/>
        <v>4708</v>
      </c>
      <c r="K16" s="14">
        <f t="shared" si="5"/>
        <v>4829</v>
      </c>
      <c r="L16" s="14">
        <f t="shared" si="5"/>
        <v>2079</v>
      </c>
      <c r="M16" s="14">
        <f t="shared" si="5"/>
        <v>1057</v>
      </c>
      <c r="N16" s="12">
        <f t="shared" si="2"/>
        <v>58748</v>
      </c>
    </row>
    <row r="17" spans="1:14" ht="18.75" customHeight="1">
      <c r="A17" s="15" t="s">
        <v>30</v>
      </c>
      <c r="B17" s="14">
        <v>2837</v>
      </c>
      <c r="C17" s="14">
        <v>2611</v>
      </c>
      <c r="D17" s="14">
        <v>1754</v>
      </c>
      <c r="E17" s="14">
        <v>537</v>
      </c>
      <c r="F17" s="14">
        <v>1901</v>
      </c>
      <c r="G17" s="14">
        <v>3325</v>
      </c>
      <c r="H17" s="14">
        <v>2917</v>
      </c>
      <c r="I17" s="14">
        <v>2494</v>
      </c>
      <c r="J17" s="14">
        <v>2080</v>
      </c>
      <c r="K17" s="14">
        <v>2237</v>
      </c>
      <c r="L17" s="14">
        <v>1010</v>
      </c>
      <c r="M17" s="14">
        <v>506</v>
      </c>
      <c r="N17" s="12">
        <f t="shared" si="2"/>
        <v>24209</v>
      </c>
    </row>
    <row r="18" spans="1:14" ht="18.75" customHeight="1">
      <c r="A18" s="15" t="s">
        <v>31</v>
      </c>
      <c r="B18" s="14">
        <v>179</v>
      </c>
      <c r="C18" s="14">
        <v>191</v>
      </c>
      <c r="D18" s="14">
        <v>184</v>
      </c>
      <c r="E18" s="14">
        <v>38</v>
      </c>
      <c r="F18" s="14">
        <v>131</v>
      </c>
      <c r="G18" s="14">
        <v>254</v>
      </c>
      <c r="H18" s="14">
        <v>221</v>
      </c>
      <c r="I18" s="14">
        <v>190</v>
      </c>
      <c r="J18" s="14">
        <v>117</v>
      </c>
      <c r="K18" s="14">
        <v>158</v>
      </c>
      <c r="L18" s="14">
        <v>75</v>
      </c>
      <c r="M18" s="14">
        <v>39</v>
      </c>
      <c r="N18" s="12">
        <f t="shared" si="2"/>
        <v>1777</v>
      </c>
    </row>
    <row r="19" spans="1:14" ht="18.75" customHeight="1">
      <c r="A19" s="15" t="s">
        <v>32</v>
      </c>
      <c r="B19" s="14">
        <v>4216</v>
      </c>
      <c r="C19" s="14">
        <v>3693</v>
      </c>
      <c r="D19" s="14">
        <v>2651</v>
      </c>
      <c r="E19" s="14">
        <v>797</v>
      </c>
      <c r="F19" s="14">
        <v>3332</v>
      </c>
      <c r="G19" s="14">
        <v>4844</v>
      </c>
      <c r="H19" s="14">
        <v>3804</v>
      </c>
      <c r="I19" s="14">
        <v>2974</v>
      </c>
      <c r="J19" s="14">
        <v>2511</v>
      </c>
      <c r="K19" s="14">
        <v>2434</v>
      </c>
      <c r="L19" s="14">
        <v>994</v>
      </c>
      <c r="M19" s="14">
        <v>512</v>
      </c>
      <c r="N19" s="12">
        <f t="shared" si="2"/>
        <v>32762</v>
      </c>
    </row>
    <row r="20" spans="1:14" ht="18.75" customHeight="1">
      <c r="A20" s="17" t="s">
        <v>13</v>
      </c>
      <c r="B20" s="18">
        <f>B21+B22+B23</f>
        <v>151640</v>
      </c>
      <c r="C20" s="18">
        <f>C21+C22+C23</f>
        <v>107414</v>
      </c>
      <c r="D20" s="18">
        <f>D21+D22+D23</f>
        <v>89256</v>
      </c>
      <c r="E20" s="18">
        <f>E21+E22+E23</f>
        <v>23461</v>
      </c>
      <c r="F20" s="18">
        <f aca="true" t="shared" si="6" ref="F20:M20">F21+F22+F23</f>
        <v>77834</v>
      </c>
      <c r="G20" s="18">
        <f t="shared" si="6"/>
        <v>122721</v>
      </c>
      <c r="H20" s="18">
        <f t="shared" si="6"/>
        <v>133379</v>
      </c>
      <c r="I20" s="18">
        <f t="shared" si="6"/>
        <v>134385</v>
      </c>
      <c r="J20" s="18">
        <f t="shared" si="6"/>
        <v>95092</v>
      </c>
      <c r="K20" s="18">
        <f t="shared" si="6"/>
        <v>126872</v>
      </c>
      <c r="L20" s="18">
        <f t="shared" si="6"/>
        <v>54016</v>
      </c>
      <c r="M20" s="18">
        <f t="shared" si="6"/>
        <v>31130</v>
      </c>
      <c r="N20" s="12">
        <f aca="true" t="shared" si="7" ref="N20:N26">SUM(B20:M20)</f>
        <v>1147200</v>
      </c>
    </row>
    <row r="21" spans="1:14" ht="18.75" customHeight="1">
      <c r="A21" s="13" t="s">
        <v>14</v>
      </c>
      <c r="B21" s="14">
        <v>75724</v>
      </c>
      <c r="C21" s="14">
        <v>57257</v>
      </c>
      <c r="D21" s="14">
        <v>47818</v>
      </c>
      <c r="E21" s="14">
        <v>12478</v>
      </c>
      <c r="F21" s="14">
        <v>40504</v>
      </c>
      <c r="G21" s="14">
        <v>66703</v>
      </c>
      <c r="H21" s="14">
        <v>73467</v>
      </c>
      <c r="I21" s="14">
        <v>71344</v>
      </c>
      <c r="J21" s="14">
        <v>50086</v>
      </c>
      <c r="K21" s="14">
        <v>65154</v>
      </c>
      <c r="L21" s="14">
        <v>28120</v>
      </c>
      <c r="M21" s="14">
        <v>15906</v>
      </c>
      <c r="N21" s="12">
        <f t="shared" si="7"/>
        <v>604561</v>
      </c>
    </row>
    <row r="22" spans="1:14" ht="18.75" customHeight="1">
      <c r="A22" s="13" t="s">
        <v>15</v>
      </c>
      <c r="B22" s="14">
        <v>60983</v>
      </c>
      <c r="C22" s="14">
        <v>38523</v>
      </c>
      <c r="D22" s="14">
        <v>33098</v>
      </c>
      <c r="E22" s="14">
        <v>8379</v>
      </c>
      <c r="F22" s="14">
        <v>28185</v>
      </c>
      <c r="G22" s="14">
        <v>42607</v>
      </c>
      <c r="H22" s="14">
        <v>47641</v>
      </c>
      <c r="I22" s="14">
        <v>50825</v>
      </c>
      <c r="J22" s="14">
        <v>36513</v>
      </c>
      <c r="K22" s="14">
        <v>50822</v>
      </c>
      <c r="L22" s="14">
        <v>21687</v>
      </c>
      <c r="M22" s="14">
        <v>13006</v>
      </c>
      <c r="N22" s="12">
        <f t="shared" si="7"/>
        <v>432269</v>
      </c>
    </row>
    <row r="23" spans="1:14" ht="18.75" customHeight="1">
      <c r="A23" s="13" t="s">
        <v>16</v>
      </c>
      <c r="B23" s="14">
        <v>14933</v>
      </c>
      <c r="C23" s="14">
        <v>11634</v>
      </c>
      <c r="D23" s="14">
        <v>8340</v>
      </c>
      <c r="E23" s="14">
        <v>2604</v>
      </c>
      <c r="F23" s="14">
        <v>9145</v>
      </c>
      <c r="G23" s="14">
        <v>13411</v>
      </c>
      <c r="H23" s="14">
        <v>12271</v>
      </c>
      <c r="I23" s="14">
        <v>12216</v>
      </c>
      <c r="J23" s="14">
        <v>8493</v>
      </c>
      <c r="K23" s="14">
        <v>10896</v>
      </c>
      <c r="L23" s="14">
        <v>4209</v>
      </c>
      <c r="M23" s="14">
        <v>2218</v>
      </c>
      <c r="N23" s="12">
        <f t="shared" si="7"/>
        <v>110370</v>
      </c>
    </row>
    <row r="24" spans="1:14" ht="18.75" customHeight="1">
      <c r="A24" s="17" t="s">
        <v>17</v>
      </c>
      <c r="B24" s="14">
        <f>B25+B26</f>
        <v>52601</v>
      </c>
      <c r="C24" s="14">
        <f>C25+C26</f>
        <v>48523</v>
      </c>
      <c r="D24" s="14">
        <f>D25+D26</f>
        <v>44188</v>
      </c>
      <c r="E24" s="14">
        <f>E25+E26</f>
        <v>13832</v>
      </c>
      <c r="F24" s="14">
        <f aca="true" t="shared" si="8" ref="F24:M24">F25+F26</f>
        <v>44416</v>
      </c>
      <c r="G24" s="14">
        <f t="shared" si="8"/>
        <v>64977</v>
      </c>
      <c r="H24" s="14">
        <f t="shared" si="8"/>
        <v>57816</v>
      </c>
      <c r="I24" s="14">
        <f t="shared" si="8"/>
        <v>42877</v>
      </c>
      <c r="J24" s="14">
        <f t="shared" si="8"/>
        <v>38246</v>
      </c>
      <c r="K24" s="14">
        <f t="shared" si="8"/>
        <v>31899</v>
      </c>
      <c r="L24" s="14">
        <f t="shared" si="8"/>
        <v>11939</v>
      </c>
      <c r="M24" s="14">
        <f t="shared" si="8"/>
        <v>5972</v>
      </c>
      <c r="N24" s="12">
        <f t="shared" si="7"/>
        <v>457286</v>
      </c>
    </row>
    <row r="25" spans="1:14" ht="18.75" customHeight="1">
      <c r="A25" s="13" t="s">
        <v>18</v>
      </c>
      <c r="B25" s="14">
        <v>33665</v>
      </c>
      <c r="C25" s="14">
        <v>31055</v>
      </c>
      <c r="D25" s="14">
        <v>28280</v>
      </c>
      <c r="E25" s="14">
        <v>8852</v>
      </c>
      <c r="F25" s="14">
        <v>28426</v>
      </c>
      <c r="G25" s="14">
        <v>41585</v>
      </c>
      <c r="H25" s="14">
        <v>37002</v>
      </c>
      <c r="I25" s="14">
        <v>27441</v>
      </c>
      <c r="J25" s="14">
        <v>24477</v>
      </c>
      <c r="K25" s="14">
        <v>20415</v>
      </c>
      <c r="L25" s="14">
        <v>7641</v>
      </c>
      <c r="M25" s="14">
        <v>3822</v>
      </c>
      <c r="N25" s="12">
        <f t="shared" si="7"/>
        <v>292661</v>
      </c>
    </row>
    <row r="26" spans="1:14" ht="18.75" customHeight="1">
      <c r="A26" s="13" t="s">
        <v>19</v>
      </c>
      <c r="B26" s="14">
        <v>18936</v>
      </c>
      <c r="C26" s="14">
        <v>17468</v>
      </c>
      <c r="D26" s="14">
        <v>15908</v>
      </c>
      <c r="E26" s="14">
        <v>4980</v>
      </c>
      <c r="F26" s="14">
        <v>15990</v>
      </c>
      <c r="G26" s="14">
        <v>23392</v>
      </c>
      <c r="H26" s="14">
        <v>20814</v>
      </c>
      <c r="I26" s="14">
        <v>15436</v>
      </c>
      <c r="J26" s="14">
        <v>13769</v>
      </c>
      <c r="K26" s="14">
        <v>11484</v>
      </c>
      <c r="L26" s="14">
        <v>4298</v>
      </c>
      <c r="M26" s="14">
        <v>2150</v>
      </c>
      <c r="N26" s="12">
        <f t="shared" si="7"/>
        <v>164625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0.998924030991381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0.9993823656512888</v>
      </c>
      <c r="J32" s="23">
        <f t="shared" si="9"/>
        <v>1</v>
      </c>
      <c r="K32" s="23">
        <f t="shared" si="9"/>
        <v>1</v>
      </c>
      <c r="L32" s="23">
        <f t="shared" si="9"/>
        <v>0.9987362213754355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1.680190220127503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1.640885906162851</v>
      </c>
      <c r="J35" s="26">
        <f t="shared" si="10"/>
        <v>1.8492</v>
      </c>
      <c r="K35" s="26">
        <f t="shared" si="10"/>
        <v>1.7679</v>
      </c>
      <c r="L35" s="26">
        <f t="shared" si="10"/>
        <v>2.0971463176441394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805086.92</v>
      </c>
      <c r="C37" s="29">
        <f>ROUND(+C7*C35,2)</f>
        <v>636481.26</v>
      </c>
      <c r="D37" s="29">
        <f>ROUND(+D7*D35,2)</f>
        <v>563232.73</v>
      </c>
      <c r="E37" s="29">
        <f>ROUND(+E7*E35,2)</f>
        <v>182906.88</v>
      </c>
      <c r="F37" s="29">
        <f aca="true" t="shared" si="11" ref="F37:M37">ROUND(+F7*F35,2)</f>
        <v>538065.95</v>
      </c>
      <c r="G37" s="29">
        <f t="shared" si="11"/>
        <v>678024.54</v>
      </c>
      <c r="H37" s="29">
        <f t="shared" si="11"/>
        <v>757881.83</v>
      </c>
      <c r="I37" s="29">
        <f t="shared" si="11"/>
        <v>683474.92</v>
      </c>
      <c r="J37" s="29">
        <f t="shared" si="11"/>
        <v>601223</v>
      </c>
      <c r="K37" s="29">
        <f t="shared" si="11"/>
        <v>609393.36</v>
      </c>
      <c r="L37" s="29">
        <f t="shared" si="11"/>
        <v>345622.3</v>
      </c>
      <c r="M37" s="29">
        <f t="shared" si="11"/>
        <v>210489.73</v>
      </c>
      <c r="N37" s="29">
        <f>SUM(B37:M37)</f>
        <v>6611883.420000001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-81477</v>
      </c>
      <c r="C39" s="30">
        <f>+C40+C43+C50</f>
        <v>-85062</v>
      </c>
      <c r="D39" s="30">
        <f>+D40+D43+D50</f>
        <v>-52164</v>
      </c>
      <c r="E39" s="30">
        <f>+E40+E43+E50</f>
        <v>-15711</v>
      </c>
      <c r="F39" s="30">
        <f aca="true" t="shared" si="12" ref="F39:M39">+F40+F43+F50</f>
        <v>-41736</v>
      </c>
      <c r="G39" s="30">
        <f t="shared" si="12"/>
        <v>-73977</v>
      </c>
      <c r="H39" s="30">
        <f t="shared" si="12"/>
        <v>-99702</v>
      </c>
      <c r="I39" s="30">
        <f t="shared" si="12"/>
        <v>-50343</v>
      </c>
      <c r="J39" s="30">
        <f t="shared" si="12"/>
        <v>-67518</v>
      </c>
      <c r="K39" s="30">
        <f t="shared" si="12"/>
        <v>-48219</v>
      </c>
      <c r="L39" s="30">
        <f t="shared" si="12"/>
        <v>-39771</v>
      </c>
      <c r="M39" s="30">
        <f t="shared" si="12"/>
        <v>-25707</v>
      </c>
      <c r="N39" s="30">
        <f>+N40+N43+N50</f>
        <v>-681387</v>
      </c>
      <c r="P39" s="42"/>
    </row>
    <row r="40" spans="1:16" ht="18.75" customHeight="1">
      <c r="A40" s="17" t="s">
        <v>70</v>
      </c>
      <c r="B40" s="31">
        <f>B41+B42</f>
        <v>-81477</v>
      </c>
      <c r="C40" s="31">
        <f>C41+C42</f>
        <v>-85062</v>
      </c>
      <c r="D40" s="31">
        <f>D41+D42</f>
        <v>-52164</v>
      </c>
      <c r="E40" s="31">
        <f>E41+E42</f>
        <v>-15711</v>
      </c>
      <c r="F40" s="31">
        <f aca="true" t="shared" si="13" ref="F40:M40">F41+F42</f>
        <v>-41736</v>
      </c>
      <c r="G40" s="31">
        <f t="shared" si="13"/>
        <v>-73977</v>
      </c>
      <c r="H40" s="31">
        <f t="shared" si="13"/>
        <v>-99702</v>
      </c>
      <c r="I40" s="31">
        <f t="shared" si="13"/>
        <v>-50343</v>
      </c>
      <c r="J40" s="31">
        <f t="shared" si="13"/>
        <v>-67518</v>
      </c>
      <c r="K40" s="31">
        <f t="shared" si="13"/>
        <v>-48219</v>
      </c>
      <c r="L40" s="31">
        <f t="shared" si="13"/>
        <v>-39771</v>
      </c>
      <c r="M40" s="31">
        <f t="shared" si="13"/>
        <v>-25707</v>
      </c>
      <c r="N40" s="30">
        <f aca="true" t="shared" si="14" ref="N40:N50">SUM(B40:M40)</f>
        <v>-681387</v>
      </c>
      <c r="P40" s="42"/>
    </row>
    <row r="41" spans="1:16" ht="18.75" customHeight="1">
      <c r="A41" s="13" t="s">
        <v>67</v>
      </c>
      <c r="B41" s="20">
        <f>ROUND(-B9*$D$3,2)</f>
        <v>-81477</v>
      </c>
      <c r="C41" s="20">
        <f>ROUND(-C9*$D$3,2)</f>
        <v>-85062</v>
      </c>
      <c r="D41" s="20">
        <f>ROUND(-D9*$D$3,2)</f>
        <v>-52164</v>
      </c>
      <c r="E41" s="20">
        <f>ROUND(-E9*$D$3,2)</f>
        <v>-15711</v>
      </c>
      <c r="F41" s="20">
        <f aca="true" t="shared" si="15" ref="F41:M41">ROUND(-F9*$D$3,2)</f>
        <v>-41736</v>
      </c>
      <c r="G41" s="20">
        <f t="shared" si="15"/>
        <v>-73977</v>
      </c>
      <c r="H41" s="20">
        <f t="shared" si="15"/>
        <v>-99702</v>
      </c>
      <c r="I41" s="20">
        <f t="shared" si="15"/>
        <v>-50343</v>
      </c>
      <c r="J41" s="20">
        <f t="shared" si="15"/>
        <v>-67518</v>
      </c>
      <c r="K41" s="20">
        <f t="shared" si="15"/>
        <v>-48219</v>
      </c>
      <c r="L41" s="20">
        <f t="shared" si="15"/>
        <v>-39771</v>
      </c>
      <c r="M41" s="20">
        <f t="shared" si="15"/>
        <v>-25707</v>
      </c>
      <c r="N41" s="56">
        <f t="shared" si="14"/>
        <v>-681387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723609.92</v>
      </c>
      <c r="C52" s="34">
        <f aca="true" t="shared" si="18" ref="C52:M52">+C37+C39</f>
        <v>551419.26</v>
      </c>
      <c r="D52" s="34">
        <f t="shared" si="18"/>
        <v>511068.73</v>
      </c>
      <c r="E52" s="34">
        <f t="shared" si="18"/>
        <v>167195.88</v>
      </c>
      <c r="F52" s="34">
        <f t="shared" si="18"/>
        <v>496329.94999999995</v>
      </c>
      <c r="G52" s="34">
        <f t="shared" si="18"/>
        <v>604047.54</v>
      </c>
      <c r="H52" s="34">
        <f t="shared" si="18"/>
        <v>658179.83</v>
      </c>
      <c r="I52" s="34">
        <f t="shared" si="18"/>
        <v>633131.92</v>
      </c>
      <c r="J52" s="34">
        <f t="shared" si="18"/>
        <v>533705</v>
      </c>
      <c r="K52" s="34">
        <f t="shared" si="18"/>
        <v>561174.36</v>
      </c>
      <c r="L52" s="34">
        <f t="shared" si="18"/>
        <v>305851.3</v>
      </c>
      <c r="M52" s="34">
        <f t="shared" si="18"/>
        <v>184782.73</v>
      </c>
      <c r="N52" s="34">
        <f>SUM(B52:M52)</f>
        <v>5930496.420000001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5930496.42</v>
      </c>
      <c r="P55" s="42"/>
    </row>
    <row r="56" spans="1:14" ht="18.75" customHeight="1">
      <c r="A56" s="17" t="s">
        <v>80</v>
      </c>
      <c r="B56" s="44">
        <v>117120.6</v>
      </c>
      <c r="C56" s="44">
        <v>118121.89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235242.49</v>
      </c>
    </row>
    <row r="57" spans="1:14" ht="18.75" customHeight="1">
      <c r="A57" s="17" t="s">
        <v>81</v>
      </c>
      <c r="B57" s="44">
        <v>230797.42</v>
      </c>
      <c r="C57" s="44">
        <v>182588.41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413385.83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511068.74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511068.74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139615.22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139615.22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145476.25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145476.25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150241.63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150241.63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204796.75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204796.75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143172.37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143172.37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145017.22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145017.22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329182.82</v>
      </c>
      <c r="K65" s="43">
        <v>0</v>
      </c>
      <c r="L65" s="43">
        <v>0</v>
      </c>
      <c r="M65" s="43">
        <v>0</v>
      </c>
      <c r="N65" s="34">
        <f t="shared" si="19"/>
        <v>329182.82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153260.19</v>
      </c>
      <c r="L66" s="43">
        <v>0</v>
      </c>
      <c r="M66" s="43">
        <v>0</v>
      </c>
      <c r="N66" s="31">
        <f t="shared" si="19"/>
        <v>153260.19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150176.8</v>
      </c>
      <c r="M67" s="43">
        <v>0</v>
      </c>
      <c r="N67" s="34">
        <f t="shared" si="19"/>
        <v>150176.8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184782.73</v>
      </c>
      <c r="N68" s="31">
        <f t="shared" si="19"/>
        <v>184782.73</v>
      </c>
    </row>
    <row r="69" spans="1:14" ht="18.75" customHeight="1">
      <c r="A69" s="40" t="s">
        <v>92</v>
      </c>
      <c r="B69" s="38">
        <v>375691.9</v>
      </c>
      <c r="C69" s="38">
        <v>250708.95</v>
      </c>
      <c r="D69" s="43">
        <v>0</v>
      </c>
      <c r="E69" s="38">
        <v>27580.66</v>
      </c>
      <c r="F69" s="38">
        <v>350853.7</v>
      </c>
      <c r="G69" s="38">
        <v>453805.91</v>
      </c>
      <c r="H69" s="38">
        <v>310210.71</v>
      </c>
      <c r="I69" s="38">
        <v>488114.7</v>
      </c>
      <c r="J69" s="38">
        <v>204522.18</v>
      </c>
      <c r="K69" s="38">
        <v>407914.17</v>
      </c>
      <c r="L69" s="38">
        <v>155674.5</v>
      </c>
      <c r="M69" s="43">
        <v>0</v>
      </c>
      <c r="N69" s="38">
        <f>SUM(B69:M69)</f>
        <v>3025077.3800000004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1.9350391447185256</v>
      </c>
      <c r="C73" s="54">
        <v>1.9064151301132863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1.6939999892671043</v>
      </c>
      <c r="C74" s="54">
        <v>1.592884242490762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1.5792000157013604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1.9565999871633044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1.8176000148633082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1.4482999965823067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1.7074510955402595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1.6206000299738914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1.640885894825798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1.8492000024605846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1.7678999939077285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2.097146341759402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2.089000009924475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2014-08-26T18:34:06Z</dcterms:modified>
  <cp:category/>
  <cp:version/>
  <cp:contentType/>
  <cp:contentStatus/>
</cp:coreProperties>
</file>