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<sst xmlns="http://schemas.openxmlformats.org/spreadsheetml/2006/main" count="100" uniqueCount="98">
  <si>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</si>
  <si>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</si>
  <si>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</si>
  <si>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</si>
  <si>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</si>
  <si>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</si>
  <si>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</si>
  <si>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</si>
  <si>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</si>
  <si>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</si>
  <si>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</si>
  <si>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</si>
  <si>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</si>
  <si>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</si>
  <si>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</si>
  <si>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</si>
  <si>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</si>
  <si>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</si>
  <si>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</si>
  <si>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</si>
  <si>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</si>
  <si>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</si>
  <si>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</si>
  <si>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</si>
  <si>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</si>
  <si>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</si>
  <si>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</si>
  <si>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</si>
  <si>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</si>
  <si>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</si>
  <si>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</si>
  <si>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</si>
  <si>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</si>
  <si>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</si>
  <si>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</si>
  <si>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</si>
  <si>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</si>
  <si>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</si>
  <si>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</si>
  <si>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</si>
  <si>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</si>
  <si>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</si>
  <si>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</si>
  <si>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</si>
  <si>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</si>
  <si>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</si>
  <si>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</si>
  <si>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</si>
  <si>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</si>
  <si>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</si>
  <si>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</si>
  <si>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</si>
  <si>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</si>
  <si>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</si>
  <si>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</si>
  <si>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</si>
  <si>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</si>
  <si>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</si>
  <si>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</si>
  <si>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</si>
  <si>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</si>
  <si>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</si>
  <si>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</si>
  <si>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</si>
  <si>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</si>
  <si>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</si>
  <si>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</si>
  <si>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</si>
  <si>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</si>
  <si>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</si>
  <si>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</si>
  <si>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</si>
  <si>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</si>
  <si>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</si>
  <si>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</si>
  <si>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</si>
  <si>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</si>
  <si>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</si>
  <si>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</si>
  <si>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</si>
  <si>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</si>
  <si>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</si>
  <si>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</si>
  <si>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</si>
  <si>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</si>
  <si>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</si>
  <si>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</si>
  <si>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</si>
  <si>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</si>
  <si>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</si>
  <si>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</si>
  <si>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</si>
  <si>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</si>
  <si>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</si>
  <si>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</si>
  <si>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</si>
  <si>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</si>
  <si>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19/08/14 - VENCIMENTO 26/08/14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</si>
</sst>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513167</v>
      </c>
      <c r="C7" s="10">
        <f>C8+C20+C24</f>
        <v>392831</v>
      </c>
      <c r="D7" s="10">
        <f>D8+D20+D24</f>
        <v>376921</v>
      </c>
      <c r="E7" s="10">
        <f>E8+E20+E24</f>
        <v>91159</v>
      </c>
      <c r="F7" s="10">
        <f aca="true" t="shared" si="0" ref="F7:M7">F8+F20+F24</f>
        <v>308515</v>
      </c>
      <c r="G7" s="10">
        <f t="shared" si="0"/>
        <v>520938</v>
      </c>
      <c r="H7" s="10">
        <f t="shared" si="0"/>
        <v>498837</v>
      </c>
      <c r="I7" s="10">
        <f t="shared" si="0"/>
        <v>424671</v>
      </c>
      <c r="J7" s="10">
        <f t="shared" si="0"/>
        <v>319009</v>
      </c>
      <c r="K7" s="10">
        <f t="shared" si="0"/>
        <v>364693</v>
      </c>
      <c r="L7" s="10">
        <f t="shared" si="0"/>
        <v>167839</v>
      </c>
      <c r="M7" s="10">
        <f t="shared" si="0"/>
        <v>100428</v>
      </c>
      <c r="N7" s="10">
        <f>+N8+N20+N24</f>
        <v>4079008</v>
      </c>
      <c r="P7" s="41"/>
    </row>
    <row r="8" spans="1:14" ht="18.75" customHeight="1">
      <c r="A8" s="11" t="s">
        <v>34</v>
      </c>
      <c r="B8" s="12">
        <f>+B9+B12+B16</f>
        <v>287978</v>
      </c>
      <c r="C8" s="12">
        <f>+C9+C12+C16</f>
        <v>231991</v>
      </c>
      <c r="D8" s="12">
        <f>+D9+D12+D16</f>
        <v>236035</v>
      </c>
      <c r="E8" s="12">
        <f>+E9+E12+E16</f>
        <v>54799</v>
      </c>
      <c r="F8" s="12">
        <f aca="true" t="shared" si="1" ref="F8:M8">+F9+F12+F16</f>
        <v>182380</v>
      </c>
      <c r="G8" s="12">
        <f t="shared" si="1"/>
        <v>312540</v>
      </c>
      <c r="H8" s="12">
        <f t="shared" si="1"/>
        <v>285475</v>
      </c>
      <c r="I8" s="12">
        <f t="shared" si="1"/>
        <v>244253</v>
      </c>
      <c r="J8" s="12">
        <f t="shared" si="1"/>
        <v>188796</v>
      </c>
      <c r="K8" s="12">
        <f t="shared" si="1"/>
        <v>197646</v>
      </c>
      <c r="L8" s="12">
        <f t="shared" si="1"/>
        <v>100325</v>
      </c>
      <c r="M8" s="12">
        <f t="shared" si="1"/>
        <v>63616</v>
      </c>
      <c r="N8" s="12">
        <f>SUM(B8:M8)</f>
        <v>2385834</v>
      </c>
    </row>
    <row r="9" spans="1:14" ht="18.75" customHeight="1">
      <c r="A9" s="13" t="s">
        <v>7</v>
      </c>
      <c r="B9" s="14">
        <v>30018</v>
      </c>
      <c r="C9" s="14">
        <v>29381</v>
      </c>
      <c r="D9" s="14">
        <v>17569</v>
      </c>
      <c r="E9" s="14">
        <v>5098</v>
      </c>
      <c r="F9" s="14">
        <v>14225</v>
      </c>
      <c r="G9" s="14">
        <v>27840</v>
      </c>
      <c r="H9" s="14">
        <v>35914</v>
      </c>
      <c r="I9" s="14">
        <v>17199</v>
      </c>
      <c r="J9" s="14">
        <v>21880</v>
      </c>
      <c r="K9" s="14">
        <v>16693</v>
      </c>
      <c r="L9" s="14">
        <v>13611</v>
      </c>
      <c r="M9" s="14">
        <v>8390</v>
      </c>
      <c r="N9" s="12">
        <f aca="true" t="shared" si="2" ref="N9:N19">SUM(B9:M9)</f>
        <v>237818</v>
      </c>
    </row>
    <row r="10" spans="1:14" ht="18.75" customHeight="1">
      <c r="A10" s="15" t="s">
        <v>8</v>
      </c>
      <c r="B10" s="14">
        <f>+B9-B11</f>
        <v>30018</v>
      </c>
      <c r="C10" s="14">
        <f>+C9-C11</f>
        <v>29381</v>
      </c>
      <c r="D10" s="14">
        <f>+D9-D11</f>
        <v>17569</v>
      </c>
      <c r="E10" s="14">
        <f>+E9-E11</f>
        <v>5098</v>
      </c>
      <c r="F10" s="14">
        <f aca="true" t="shared" si="3" ref="F10:M10">+F9-F11</f>
        <v>14225</v>
      </c>
      <c r="G10" s="14">
        <f t="shared" si="3"/>
        <v>27840</v>
      </c>
      <c r="H10" s="14">
        <f t="shared" si="3"/>
        <v>35914</v>
      </c>
      <c r="I10" s="14">
        <f t="shared" si="3"/>
        <v>17199</v>
      </c>
      <c r="J10" s="14">
        <f t="shared" si="3"/>
        <v>21880</v>
      </c>
      <c r="K10" s="14">
        <f t="shared" si="3"/>
        <v>16693</v>
      </c>
      <c r="L10" s="14">
        <f t="shared" si="3"/>
        <v>13611</v>
      </c>
      <c r="M10" s="14">
        <f t="shared" si="3"/>
        <v>8390</v>
      </c>
      <c r="N10" s="12">
        <f t="shared" si="2"/>
        <v>237818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249746</v>
      </c>
      <c r="C12" s="14">
        <f>C13+C14+C15</f>
        <v>195885</v>
      </c>
      <c r="D12" s="14">
        <f>D13+D14+D15</f>
        <v>213648</v>
      </c>
      <c r="E12" s="14">
        <f>E13+E14+E15</f>
        <v>48334</v>
      </c>
      <c r="F12" s="14">
        <f aca="true" t="shared" si="4" ref="F12:M12">F13+F14+F15</f>
        <v>162552</v>
      </c>
      <c r="G12" s="14">
        <f t="shared" si="4"/>
        <v>275271</v>
      </c>
      <c r="H12" s="14">
        <f t="shared" si="4"/>
        <v>241811</v>
      </c>
      <c r="I12" s="14">
        <f t="shared" si="4"/>
        <v>221350</v>
      </c>
      <c r="J12" s="14">
        <f t="shared" si="4"/>
        <v>162324</v>
      </c>
      <c r="K12" s="14">
        <f t="shared" si="4"/>
        <v>175702</v>
      </c>
      <c r="L12" s="14">
        <f t="shared" si="4"/>
        <v>84642</v>
      </c>
      <c r="M12" s="14">
        <f t="shared" si="4"/>
        <v>54090</v>
      </c>
      <c r="N12" s="12">
        <f t="shared" si="2"/>
        <v>2085355</v>
      </c>
    </row>
    <row r="13" spans="1:14" ht="18.75" customHeight="1">
      <c r="A13" s="15" t="s">
        <v>10</v>
      </c>
      <c r="B13" s="14">
        <v>109070</v>
      </c>
      <c r="C13" s="14">
        <v>87606</v>
      </c>
      <c r="D13" s="14">
        <v>95390</v>
      </c>
      <c r="E13" s="14">
        <v>21438</v>
      </c>
      <c r="F13" s="14">
        <v>71155</v>
      </c>
      <c r="G13" s="14">
        <v>123411</v>
      </c>
      <c r="H13" s="14">
        <v>112901</v>
      </c>
      <c r="I13" s="14">
        <v>102395</v>
      </c>
      <c r="J13" s="14">
        <v>72936</v>
      </c>
      <c r="K13" s="14">
        <v>78490</v>
      </c>
      <c r="L13" s="14">
        <v>38495</v>
      </c>
      <c r="M13" s="14">
        <v>23951</v>
      </c>
      <c r="N13" s="12">
        <f t="shared" si="2"/>
        <v>937238</v>
      </c>
    </row>
    <row r="14" spans="1:14" ht="18.75" customHeight="1">
      <c r="A14" s="15" t="s">
        <v>11</v>
      </c>
      <c r="B14" s="14">
        <v>110185</v>
      </c>
      <c r="C14" s="14">
        <v>81760</v>
      </c>
      <c r="D14" s="14">
        <v>97621</v>
      </c>
      <c r="E14" s="14">
        <v>20450</v>
      </c>
      <c r="F14" s="14">
        <v>69833</v>
      </c>
      <c r="G14" s="14">
        <v>116530</v>
      </c>
      <c r="H14" s="14">
        <v>100235</v>
      </c>
      <c r="I14" s="14">
        <v>96341</v>
      </c>
      <c r="J14" s="14">
        <v>70608</v>
      </c>
      <c r="K14" s="14">
        <v>77030</v>
      </c>
      <c r="L14" s="14">
        <v>37781</v>
      </c>
      <c r="M14" s="14">
        <v>25044</v>
      </c>
      <c r="N14" s="12">
        <f t="shared" si="2"/>
        <v>903418</v>
      </c>
    </row>
    <row r="15" spans="1:14" ht="18.75" customHeight="1">
      <c r="A15" s="15" t="s">
        <v>12</v>
      </c>
      <c r="B15" s="14">
        <v>30491</v>
      </c>
      <c r="C15" s="14">
        <v>26519</v>
      </c>
      <c r="D15" s="14">
        <v>20637</v>
      </c>
      <c r="E15" s="14">
        <v>6446</v>
      </c>
      <c r="F15" s="14">
        <v>21564</v>
      </c>
      <c r="G15" s="14">
        <v>35330</v>
      </c>
      <c r="H15" s="14">
        <v>28675</v>
      </c>
      <c r="I15" s="14">
        <v>22614</v>
      </c>
      <c r="J15" s="14">
        <v>18780</v>
      </c>
      <c r="K15" s="14">
        <v>20182</v>
      </c>
      <c r="L15" s="14">
        <v>8366</v>
      </c>
      <c r="M15" s="14">
        <v>5095</v>
      </c>
      <c r="N15" s="12">
        <f t="shared" si="2"/>
        <v>244699</v>
      </c>
    </row>
    <row r="16" spans="1:14" ht="18.75" customHeight="1">
      <c r="A16" s="16" t="s">
        <v>33</v>
      </c>
      <c r="B16" s="14">
        <f>B17+B18+B19</f>
        <v>8214</v>
      </c>
      <c r="C16" s="14">
        <f>C17+C18+C19</f>
        <v>6725</v>
      </c>
      <c r="D16" s="14">
        <f>D17+D18+D19</f>
        <v>4818</v>
      </c>
      <c r="E16" s="14">
        <f>E17+E18+E19</f>
        <v>1367</v>
      </c>
      <c r="F16" s="14">
        <f aca="true" t="shared" si="5" ref="F16:M16">F17+F18+F19</f>
        <v>5603</v>
      </c>
      <c r="G16" s="14">
        <f t="shared" si="5"/>
        <v>9429</v>
      </c>
      <c r="H16" s="14">
        <f t="shared" si="5"/>
        <v>7750</v>
      </c>
      <c r="I16" s="14">
        <f t="shared" si="5"/>
        <v>5704</v>
      </c>
      <c r="J16" s="14">
        <f t="shared" si="5"/>
        <v>4592</v>
      </c>
      <c r="K16" s="14">
        <f t="shared" si="5"/>
        <v>5251</v>
      </c>
      <c r="L16" s="14">
        <f t="shared" si="5"/>
        <v>2072</v>
      </c>
      <c r="M16" s="14">
        <f t="shared" si="5"/>
        <v>1136</v>
      </c>
      <c r="N16" s="12">
        <f t="shared" si="2"/>
        <v>62661</v>
      </c>
    </row>
    <row r="17" spans="1:14" ht="18.75" customHeight="1">
      <c r="A17" s="15" t="s">
        <v>30</v>
      </c>
      <c r="B17" s="14">
        <v>3255</v>
      </c>
      <c r="C17" s="14">
        <v>2635</v>
      </c>
      <c r="D17" s="14">
        <v>1835</v>
      </c>
      <c r="E17" s="14">
        <v>535</v>
      </c>
      <c r="F17" s="14">
        <v>1995</v>
      </c>
      <c r="G17" s="14">
        <v>3746</v>
      </c>
      <c r="H17" s="14">
        <v>3195</v>
      </c>
      <c r="I17" s="14">
        <v>2526</v>
      </c>
      <c r="J17" s="14">
        <v>2014</v>
      </c>
      <c r="K17" s="14">
        <v>2401</v>
      </c>
      <c r="L17" s="14">
        <v>1002</v>
      </c>
      <c r="M17" s="14">
        <v>526</v>
      </c>
      <c r="N17" s="12">
        <f t="shared" si="2"/>
        <v>25665</v>
      </c>
    </row>
    <row r="18" spans="1:14" ht="18.75" customHeight="1">
      <c r="A18" s="15" t="s">
        <v>31</v>
      </c>
      <c r="B18" s="14">
        <v>189</v>
      </c>
      <c r="C18" s="14">
        <v>178</v>
      </c>
      <c r="D18" s="14">
        <v>184</v>
      </c>
      <c r="E18" s="14">
        <v>32</v>
      </c>
      <c r="F18" s="14">
        <v>120</v>
      </c>
      <c r="G18" s="14">
        <v>304</v>
      </c>
      <c r="H18" s="14">
        <v>226</v>
      </c>
      <c r="I18" s="14">
        <v>187</v>
      </c>
      <c r="J18" s="14">
        <v>131</v>
      </c>
      <c r="K18" s="14">
        <v>179</v>
      </c>
      <c r="L18" s="14">
        <v>76</v>
      </c>
      <c r="M18" s="14">
        <v>33</v>
      </c>
      <c r="N18" s="12">
        <f t="shared" si="2"/>
        <v>1839</v>
      </c>
    </row>
    <row r="19" spans="1:14" ht="18.75" customHeight="1">
      <c r="A19" s="15" t="s">
        <v>32</v>
      </c>
      <c r="B19" s="14">
        <v>4770</v>
      </c>
      <c r="C19" s="14">
        <v>3912</v>
      </c>
      <c r="D19" s="14">
        <v>2799</v>
      </c>
      <c r="E19" s="14">
        <v>800</v>
      </c>
      <c r="F19" s="14">
        <v>3488</v>
      </c>
      <c r="G19" s="14">
        <v>5379</v>
      </c>
      <c r="H19" s="14">
        <v>4329</v>
      </c>
      <c r="I19" s="14">
        <v>2991</v>
      </c>
      <c r="J19" s="14">
        <v>2447</v>
      </c>
      <c r="K19" s="14">
        <v>2671</v>
      </c>
      <c r="L19" s="14">
        <v>994</v>
      </c>
      <c r="M19" s="14">
        <v>577</v>
      </c>
      <c r="N19" s="12">
        <f t="shared" si="2"/>
        <v>35157</v>
      </c>
    </row>
    <row r="20" spans="1:14" ht="18.75" customHeight="1">
      <c r="A20" s="17" t="s">
        <v>13</v>
      </c>
      <c r="B20" s="18">
        <f>B21+B22+B23</f>
        <v>167738</v>
      </c>
      <c r="C20" s="18">
        <f>C21+C22+C23</f>
        <v>111047</v>
      </c>
      <c r="D20" s="18">
        <f>D21+D22+D23</f>
        <v>94834</v>
      </c>
      <c r="E20" s="18">
        <f>E21+E22+E23</f>
        <v>23054</v>
      </c>
      <c r="F20" s="18">
        <f aca="true" t="shared" si="6" ref="F20:M20">F21+F22+F23</f>
        <v>80797</v>
      </c>
      <c r="G20" s="18">
        <f t="shared" si="6"/>
        <v>136488</v>
      </c>
      <c r="H20" s="18">
        <f t="shared" si="6"/>
        <v>148591</v>
      </c>
      <c r="I20" s="18">
        <f t="shared" si="6"/>
        <v>137889</v>
      </c>
      <c r="J20" s="18">
        <f t="shared" si="6"/>
        <v>93145</v>
      </c>
      <c r="K20" s="18">
        <f t="shared" si="6"/>
        <v>133730</v>
      </c>
      <c r="L20" s="18">
        <f t="shared" si="6"/>
        <v>54944</v>
      </c>
      <c r="M20" s="18">
        <f t="shared" si="6"/>
        <v>30823</v>
      </c>
      <c r="N20" s="12">
        <f aca="true" t="shared" si="7" ref="N20:N26">SUM(B20:M20)</f>
        <v>1213080</v>
      </c>
    </row>
    <row r="21" spans="1:14" ht="18.75" customHeight="1">
      <c r="A21" s="13" t="s">
        <v>14</v>
      </c>
      <c r="B21" s="14">
        <v>82978</v>
      </c>
      <c r="C21" s="14">
        <v>58624</v>
      </c>
      <c r="D21" s="14">
        <v>49465</v>
      </c>
      <c r="E21" s="14">
        <v>12033</v>
      </c>
      <c r="F21" s="14">
        <v>41076</v>
      </c>
      <c r="G21" s="14">
        <v>72604</v>
      </c>
      <c r="H21" s="14">
        <v>81179</v>
      </c>
      <c r="I21" s="14">
        <v>71839</v>
      </c>
      <c r="J21" s="14">
        <v>48358</v>
      </c>
      <c r="K21" s="14">
        <v>68072</v>
      </c>
      <c r="L21" s="14">
        <v>28414</v>
      </c>
      <c r="M21" s="14">
        <v>15628</v>
      </c>
      <c r="N21" s="12">
        <f t="shared" si="7"/>
        <v>630270</v>
      </c>
    </row>
    <row r="22" spans="1:14" ht="18.75" customHeight="1">
      <c r="A22" s="13" t="s">
        <v>15</v>
      </c>
      <c r="B22" s="14">
        <v>67665</v>
      </c>
      <c r="C22" s="14">
        <v>40361</v>
      </c>
      <c r="D22" s="14">
        <v>36330</v>
      </c>
      <c r="E22" s="14">
        <v>8414</v>
      </c>
      <c r="F22" s="14">
        <v>30043</v>
      </c>
      <c r="G22" s="14">
        <v>48741</v>
      </c>
      <c r="H22" s="14">
        <v>53524</v>
      </c>
      <c r="I22" s="14">
        <v>53238</v>
      </c>
      <c r="J22" s="14">
        <v>36150</v>
      </c>
      <c r="K22" s="14">
        <v>53804</v>
      </c>
      <c r="L22" s="14">
        <v>22016</v>
      </c>
      <c r="M22" s="14">
        <v>12916</v>
      </c>
      <c r="N22" s="12">
        <f t="shared" si="7"/>
        <v>463202</v>
      </c>
    </row>
    <row r="23" spans="1:14" ht="18.75" customHeight="1">
      <c r="A23" s="13" t="s">
        <v>16</v>
      </c>
      <c r="B23" s="14">
        <v>17095</v>
      </c>
      <c r="C23" s="14">
        <v>12062</v>
      </c>
      <c r="D23" s="14">
        <v>9039</v>
      </c>
      <c r="E23" s="14">
        <v>2607</v>
      </c>
      <c r="F23" s="14">
        <v>9678</v>
      </c>
      <c r="G23" s="14">
        <v>15143</v>
      </c>
      <c r="H23" s="14">
        <v>13888</v>
      </c>
      <c r="I23" s="14">
        <v>12812</v>
      </c>
      <c r="J23" s="14">
        <v>8637</v>
      </c>
      <c r="K23" s="14">
        <v>11854</v>
      </c>
      <c r="L23" s="14">
        <v>4514</v>
      </c>
      <c r="M23" s="14">
        <v>2279</v>
      </c>
      <c r="N23" s="12">
        <f t="shared" si="7"/>
        <v>119608</v>
      </c>
    </row>
    <row r="24" spans="1:14" ht="18.75" customHeight="1">
      <c r="A24" s="17" t="s">
        <v>17</v>
      </c>
      <c r="B24" s="14">
        <f>B25+B26</f>
        <v>57451</v>
      </c>
      <c r="C24" s="14">
        <f>C25+C26</f>
        <v>49793</v>
      </c>
      <c r="D24" s="14">
        <f>D25+D26</f>
        <v>46052</v>
      </c>
      <c r="E24" s="14">
        <f>E25+E26</f>
        <v>13306</v>
      </c>
      <c r="F24" s="14">
        <f aca="true" t="shared" si="8" ref="F24:M24">F25+F26</f>
        <v>45338</v>
      </c>
      <c r="G24" s="14">
        <f t="shared" si="8"/>
        <v>71910</v>
      </c>
      <c r="H24" s="14">
        <f t="shared" si="8"/>
        <v>64771</v>
      </c>
      <c r="I24" s="14">
        <f t="shared" si="8"/>
        <v>42529</v>
      </c>
      <c r="J24" s="14">
        <f t="shared" si="8"/>
        <v>37068</v>
      </c>
      <c r="K24" s="14">
        <f t="shared" si="8"/>
        <v>33317</v>
      </c>
      <c r="L24" s="14">
        <f t="shared" si="8"/>
        <v>12570</v>
      </c>
      <c r="M24" s="14">
        <f t="shared" si="8"/>
        <v>5989</v>
      </c>
      <c r="N24" s="12">
        <f t="shared" si="7"/>
        <v>480094</v>
      </c>
    </row>
    <row r="25" spans="1:14" ht="18.75" customHeight="1">
      <c r="A25" s="13" t="s">
        <v>18</v>
      </c>
      <c r="B25" s="14">
        <v>36769</v>
      </c>
      <c r="C25" s="14">
        <v>31868</v>
      </c>
      <c r="D25" s="14">
        <v>29473</v>
      </c>
      <c r="E25" s="14">
        <v>8516</v>
      </c>
      <c r="F25" s="14">
        <v>29016</v>
      </c>
      <c r="G25" s="14">
        <v>46022</v>
      </c>
      <c r="H25" s="14">
        <v>41453</v>
      </c>
      <c r="I25" s="14">
        <v>27219</v>
      </c>
      <c r="J25" s="14">
        <v>23724</v>
      </c>
      <c r="K25" s="14">
        <v>21323</v>
      </c>
      <c r="L25" s="14">
        <v>8045</v>
      </c>
      <c r="M25" s="14">
        <v>3833</v>
      </c>
      <c r="N25" s="12">
        <f t="shared" si="7"/>
        <v>307261</v>
      </c>
    </row>
    <row r="26" spans="1:14" ht="18.75" customHeight="1">
      <c r="A26" s="13" t="s">
        <v>19</v>
      </c>
      <c r="B26" s="14">
        <v>20682</v>
      </c>
      <c r="C26" s="14">
        <v>17925</v>
      </c>
      <c r="D26" s="14">
        <v>16579</v>
      </c>
      <c r="E26" s="14">
        <v>4790</v>
      </c>
      <c r="F26" s="14">
        <v>16322</v>
      </c>
      <c r="G26" s="14">
        <v>25888</v>
      </c>
      <c r="H26" s="14">
        <v>23318</v>
      </c>
      <c r="I26" s="14">
        <v>15310</v>
      </c>
      <c r="J26" s="14">
        <v>13344</v>
      </c>
      <c r="K26" s="14">
        <v>11994</v>
      </c>
      <c r="L26" s="14">
        <v>4525</v>
      </c>
      <c r="M26" s="14">
        <v>2156</v>
      </c>
      <c r="N26" s="12">
        <f t="shared" si="7"/>
        <v>172833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0.9989352642739499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0.9993991254406352</v>
      </c>
      <c r="J32" s="23">
        <f t="shared" si="9"/>
        <v>1</v>
      </c>
      <c r="K32" s="23">
        <f t="shared" si="9"/>
        <v>1</v>
      </c>
      <c r="L32" s="23">
        <f t="shared" si="9"/>
        <v>0.9987374466006113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1.6802091145087836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1.6409134240609788</v>
      </c>
      <c r="J35" s="26">
        <f t="shared" si="10"/>
        <v>1.8492</v>
      </c>
      <c r="K35" s="26">
        <f t="shared" si="10"/>
        <v>1.7679</v>
      </c>
      <c r="L35" s="26">
        <f t="shared" si="10"/>
        <v>2.0971488903719635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893321.11</v>
      </c>
      <c r="C37" s="29">
        <f>ROUND(+C7*C35,2)</f>
        <v>660038.23</v>
      </c>
      <c r="D37" s="29">
        <f>ROUND(+D7*D35,2)</f>
        <v>595233.64</v>
      </c>
      <c r="E37" s="29">
        <f>ROUND(+E7*E35,2)</f>
        <v>178361.7</v>
      </c>
      <c r="F37" s="29">
        <f aca="true" t="shared" si="11" ref="F37:M37">ROUND(+F7*F35,2)</f>
        <v>560756.86</v>
      </c>
      <c r="G37" s="29">
        <f t="shared" si="11"/>
        <v>754474.51</v>
      </c>
      <c r="H37" s="29">
        <f t="shared" si="11"/>
        <v>839542.67</v>
      </c>
      <c r="I37" s="29">
        <f t="shared" si="11"/>
        <v>696848.34</v>
      </c>
      <c r="J37" s="29">
        <f t="shared" si="11"/>
        <v>589911.44</v>
      </c>
      <c r="K37" s="29">
        <f t="shared" si="11"/>
        <v>644740.75</v>
      </c>
      <c r="L37" s="29">
        <f t="shared" si="11"/>
        <v>351983.37</v>
      </c>
      <c r="M37" s="29">
        <f t="shared" si="11"/>
        <v>209794.09</v>
      </c>
      <c r="N37" s="29">
        <f>SUM(B37:M37)</f>
        <v>6975006.71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-90054</v>
      </c>
      <c r="C39" s="30">
        <f>+C40+C43+C50</f>
        <v>-88143</v>
      </c>
      <c r="D39" s="30">
        <f>+D40+D43+D50</f>
        <v>-52707</v>
      </c>
      <c r="E39" s="30">
        <f>+E40+E43+E50</f>
        <v>-15294</v>
      </c>
      <c r="F39" s="30">
        <f aca="true" t="shared" si="12" ref="F39:M39">+F40+F43+F50</f>
        <v>-42675</v>
      </c>
      <c r="G39" s="30">
        <f t="shared" si="12"/>
        <v>-83520</v>
      </c>
      <c r="H39" s="30">
        <f t="shared" si="12"/>
        <v>-107742</v>
      </c>
      <c r="I39" s="30">
        <f t="shared" si="12"/>
        <v>-51597</v>
      </c>
      <c r="J39" s="30">
        <f t="shared" si="12"/>
        <v>-65640</v>
      </c>
      <c r="K39" s="30">
        <f t="shared" si="12"/>
        <v>-50079</v>
      </c>
      <c r="L39" s="30">
        <f t="shared" si="12"/>
        <v>-40833</v>
      </c>
      <c r="M39" s="30">
        <f t="shared" si="12"/>
        <v>-25170</v>
      </c>
      <c r="N39" s="30">
        <f>+N40+N43+N50</f>
        <v>-713454</v>
      </c>
      <c r="P39" s="42"/>
    </row>
    <row r="40" spans="1:16" ht="18.75" customHeight="1">
      <c r="A40" s="17" t="s">
        <v>70</v>
      </c>
      <c r="B40" s="31">
        <f>B41+B42</f>
        <v>-90054</v>
      </c>
      <c r="C40" s="31">
        <f>C41+C42</f>
        <v>-88143</v>
      </c>
      <c r="D40" s="31">
        <f>D41+D42</f>
        <v>-52707</v>
      </c>
      <c r="E40" s="31">
        <f>E41+E42</f>
        <v>-15294</v>
      </c>
      <c r="F40" s="31">
        <f aca="true" t="shared" si="13" ref="F40:M40">F41+F42</f>
        <v>-42675</v>
      </c>
      <c r="G40" s="31">
        <f t="shared" si="13"/>
        <v>-83520</v>
      </c>
      <c r="H40" s="31">
        <f t="shared" si="13"/>
        <v>-107742</v>
      </c>
      <c r="I40" s="31">
        <f t="shared" si="13"/>
        <v>-51597</v>
      </c>
      <c r="J40" s="31">
        <f t="shared" si="13"/>
        <v>-65640</v>
      </c>
      <c r="K40" s="31">
        <f t="shared" si="13"/>
        <v>-50079</v>
      </c>
      <c r="L40" s="31">
        <f t="shared" si="13"/>
        <v>-40833</v>
      </c>
      <c r="M40" s="31">
        <f t="shared" si="13"/>
        <v>-25170</v>
      </c>
      <c r="N40" s="30">
        <f aca="true" t="shared" si="14" ref="N40:N50">SUM(B40:M40)</f>
        <v>-713454</v>
      </c>
      <c r="P40" s="42"/>
    </row>
    <row r="41" spans="1:16" ht="18.75" customHeight="1">
      <c r="A41" s="13" t="s">
        <v>67</v>
      </c>
      <c r="B41" s="20">
        <f>ROUND(-B9*$D$3,2)</f>
        <v>-90054</v>
      </c>
      <c r="C41" s="20">
        <f>ROUND(-C9*$D$3,2)</f>
        <v>-88143</v>
      </c>
      <c r="D41" s="20">
        <f>ROUND(-D9*$D$3,2)</f>
        <v>-52707</v>
      </c>
      <c r="E41" s="20">
        <f>ROUND(-E9*$D$3,2)</f>
        <v>-15294</v>
      </c>
      <c r="F41" s="20">
        <f aca="true" t="shared" si="15" ref="F41:M41">ROUND(-F9*$D$3,2)</f>
        <v>-42675</v>
      </c>
      <c r="G41" s="20">
        <f t="shared" si="15"/>
        <v>-83520</v>
      </c>
      <c r="H41" s="20">
        <f t="shared" si="15"/>
        <v>-107742</v>
      </c>
      <c r="I41" s="20">
        <f t="shared" si="15"/>
        <v>-51597</v>
      </c>
      <c r="J41" s="20">
        <f t="shared" si="15"/>
        <v>-65640</v>
      </c>
      <c r="K41" s="20">
        <f t="shared" si="15"/>
        <v>-50079</v>
      </c>
      <c r="L41" s="20">
        <f t="shared" si="15"/>
        <v>-40833</v>
      </c>
      <c r="M41" s="20">
        <f t="shared" si="15"/>
        <v>-25170</v>
      </c>
      <c r="N41" s="56">
        <f t="shared" si="14"/>
        <v>-713454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803267.11</v>
      </c>
      <c r="C52" s="34">
        <f aca="true" t="shared" si="18" ref="C52:M52">+C37+C39</f>
        <v>571895.23</v>
      </c>
      <c r="D52" s="34">
        <f t="shared" si="18"/>
        <v>542526.64</v>
      </c>
      <c r="E52" s="34">
        <f t="shared" si="18"/>
        <v>163067.7</v>
      </c>
      <c r="F52" s="34">
        <f t="shared" si="18"/>
        <v>518081.86</v>
      </c>
      <c r="G52" s="34">
        <f t="shared" si="18"/>
        <v>670954.51</v>
      </c>
      <c r="H52" s="34">
        <f t="shared" si="18"/>
        <v>731800.67</v>
      </c>
      <c r="I52" s="34">
        <f t="shared" si="18"/>
        <v>645251.34</v>
      </c>
      <c r="J52" s="34">
        <f t="shared" si="18"/>
        <v>524271.43999999994</v>
      </c>
      <c r="K52" s="34">
        <f t="shared" si="18"/>
        <v>594661.75</v>
      </c>
      <c r="L52" s="34">
        <f t="shared" si="18"/>
        <v>311150.37</v>
      </c>
      <c r="M52" s="34">
        <f t="shared" si="18"/>
        <v>184624.09</v>
      </c>
      <c r="N52" s="34">
        <f>SUM(B52:M52)</f>
        <v>6261552.71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6261552.710000001</v>
      </c>
      <c r="P55" s="42"/>
    </row>
    <row r="56" spans="1:14" ht="18.75" customHeight="1">
      <c r="A56" s="17" t="s">
        <v>80</v>
      </c>
      <c r="B56" s="44">
        <v>128773.88</v>
      </c>
      <c r="C56" s="44">
        <v>117115.4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245889.28</v>
      </c>
    </row>
    <row r="57" spans="1:14" ht="18.75" customHeight="1">
      <c r="A57" s="17" t="s">
        <v>81</v>
      </c>
      <c r="B57" s="44">
        <v>298801.34</v>
      </c>
      <c r="C57" s="44">
        <v>204070.88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502872.22000000003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542526.65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542526.65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135487.04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135487.04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167228.16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167228.16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217148.59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217148.59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281107.44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281107.44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140482.51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140482.51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157136.64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157136.64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319749.26</v>
      </c>
      <c r="K65" s="43">
        <v>0</v>
      </c>
      <c r="L65" s="43">
        <v>0</v>
      </c>
      <c r="M65" s="43">
        <v>0</v>
      </c>
      <c r="N65" s="34">
        <f t="shared" si="19"/>
        <v>319749.26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186747.58</v>
      </c>
      <c r="L66" s="43">
        <v>0</v>
      </c>
      <c r="M66" s="43">
        <v>0</v>
      </c>
      <c r="N66" s="31">
        <f t="shared" si="19"/>
        <v>186747.58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155475.87</v>
      </c>
      <c r="M67" s="43">
        <v>0</v>
      </c>
      <c r="N67" s="34">
        <f t="shared" si="19"/>
        <v>155475.87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184624.09</v>
      </c>
      <c r="N68" s="31">
        <f t="shared" si="19"/>
        <v>184624.09</v>
      </c>
    </row>
    <row r="69" spans="1:14" ht="18.75" customHeight="1">
      <c r="A69" s="40" t="s">
        <v>92</v>
      </c>
      <c r="B69" s="38">
        <v>375691.9</v>
      </c>
      <c r="C69" s="38">
        <v>250708.95</v>
      </c>
      <c r="D69" s="43">
        <v>0</v>
      </c>
      <c r="E69" s="38">
        <v>27580.66</v>
      </c>
      <c r="F69" s="38">
        <v>350853.7</v>
      </c>
      <c r="G69" s="38">
        <v>453805.91</v>
      </c>
      <c r="H69" s="38">
        <v>310210.71</v>
      </c>
      <c r="I69" s="38">
        <v>488114.7</v>
      </c>
      <c r="J69" s="38">
        <v>204522.18</v>
      </c>
      <c r="K69" s="38">
        <v>407914.17</v>
      </c>
      <c r="L69" s="38">
        <v>155674.5</v>
      </c>
      <c r="M69" s="43">
        <v>0</v>
      </c>
      <c r="N69" s="38">
        <f>SUM(B69:M69)</f>
        <v>3025077.3800000004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1.9442107017836308</v>
      </c>
      <c r="C73" s="54">
        <v>1.9225942303440453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1.6939999952059408</v>
      </c>
      <c r="C74" s="54">
        <v>1.5929021758701405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1.5792000180409158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1.9566000065819065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1.8175999870346662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1.4482999896340831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1.7037972684022025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1.6205999342405992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1.640913412971453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1.8491999912228183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1.7678999871124481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2.0971488748145544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2.0889999800852355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2014-08-26T18:28:22Z</dcterms:modified>
  <cp:category/>
  <cp:version/>
  <cp:contentType/>
  <cp:contentStatus/>
</cp:coreProperties>
</file>