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<sst xmlns="http://schemas.openxmlformats.org/spreadsheetml/2006/main" count="100" uniqueCount="98">
  <si>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</si>
  <si>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</si>
  <si>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</si>
  <si>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</si>
  <si>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</si>
  <si>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</si>
  <si>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</si>
  <si>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</si>
  <si>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</si>
  <si>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</si>
  <si>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</si>
  <si>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</si>
  <si>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</si>
  <si>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</si>
  <si>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</si>
  <si>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</si>
  <si>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</si>
  <si>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</si>
  <si>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</si>
  <si>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</si>
  <si>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</si>
  <si>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</si>
  <si>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</si>
  <si>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</si>
  <si>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</si>
  <si>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</si>
  <si>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</si>
  <si>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</si>
  <si>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</si>
  <si>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</si>
  <si>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</si>
  <si>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</si>
  <si>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</si>
  <si>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</si>
  <si>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</si>
  <si>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</si>
  <si>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</si>
  <si>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</si>
  <si>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</si>
  <si>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</si>
  <si>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</si>
  <si>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</si>
  <si>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</si>
  <si>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</si>
  <si>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</si>
  <si>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</si>
  <si>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</si>
  <si>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</si>
  <si>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</si>
  <si>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</si>
  <si>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</si>
  <si>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</si>
  <si>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</si>
  <si>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</si>
  <si>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</si>
  <si>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</si>
  <si>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</si>
  <si>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</si>
  <si>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</si>
  <si>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</si>
  <si>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</si>
  <si>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</si>
  <si>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</si>
  <si>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</si>
  <si>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</si>
  <si>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</si>
  <si>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</si>
  <si>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</si>
  <si>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</si>
  <si>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</si>
  <si>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</si>
  <si>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</si>
  <si>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</si>
  <si>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</si>
  <si>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</si>
  <si>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</si>
  <si>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</si>
  <si>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</si>
  <si>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</si>
  <si>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</si>
  <si>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</si>
  <si>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</si>
  <si>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</si>
  <si>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</si>
  <si>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</si>
  <si>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</si>
  <si>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</si>
  <si>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</si>
  <si>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</si>
  <si>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</si>
  <si>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</si>
  <si>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</si>
  <si>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</si>
  <si>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</si>
  <si>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</si>
  <si>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</si>
  <si>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</si>
  <si>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16/08/14 - VENCIMENTO 22/08/14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</si>
</sst>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6" sqref="P46:P4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355258</v>
      </c>
      <c r="C7" s="10">
        <f>C8+C20+C24</f>
        <v>261392</v>
      </c>
      <c r="D7" s="10">
        <f>D8+D20+D24</f>
        <v>273492</v>
      </c>
      <c r="E7" s="10">
        <f>E8+E20+E24</f>
        <v>64919</v>
      </c>
      <c r="F7" s="10">
        <f aca="true" t="shared" si="0" ref="F7:M7">F8+F20+F24</f>
        <v>214450</v>
      </c>
      <c r="G7" s="10">
        <f t="shared" si="0"/>
        <v>341680</v>
      </c>
      <c r="H7" s="10">
        <f t="shared" si="0"/>
        <v>333370</v>
      </c>
      <c r="I7" s="10">
        <f t="shared" si="0"/>
        <v>302517</v>
      </c>
      <c r="J7" s="10">
        <f t="shared" si="0"/>
        <v>224875</v>
      </c>
      <c r="K7" s="10">
        <f t="shared" si="0"/>
        <v>298768</v>
      </c>
      <c r="L7" s="10">
        <f t="shared" si="0"/>
        <v>111962</v>
      </c>
      <c r="M7" s="10">
        <f t="shared" si="0"/>
        <v>57913</v>
      </c>
      <c r="N7" s="10">
        <f>+N8+N20+N24</f>
        <v>2840596</v>
      </c>
      <c r="P7" s="41"/>
    </row>
    <row r="8" spans="1:14" ht="18.75" customHeight="1">
      <c r="A8" s="11" t="s">
        <v>34</v>
      </c>
      <c r="B8" s="12">
        <f>+B9+B12+B16</f>
        <v>204542</v>
      </c>
      <c r="C8" s="12">
        <f>+C9+C12+C16</f>
        <v>157174</v>
      </c>
      <c r="D8" s="12">
        <f>+D9+D12+D16</f>
        <v>172468</v>
      </c>
      <c r="E8" s="12">
        <f>+E9+E12+E16</f>
        <v>40118</v>
      </c>
      <c r="F8" s="12">
        <f aca="true" t="shared" si="1" ref="F8:M8">+F9+F12+F16</f>
        <v>127373</v>
      </c>
      <c r="G8" s="12">
        <f t="shared" si="1"/>
        <v>207129</v>
      </c>
      <c r="H8" s="12">
        <f t="shared" si="1"/>
        <v>195957</v>
      </c>
      <c r="I8" s="12">
        <f t="shared" si="1"/>
        <v>174721</v>
      </c>
      <c r="J8" s="12">
        <f t="shared" si="1"/>
        <v>137231</v>
      </c>
      <c r="K8" s="12">
        <f t="shared" si="1"/>
        <v>168239</v>
      </c>
      <c r="L8" s="12">
        <f t="shared" si="1"/>
        <v>68401</v>
      </c>
      <c r="M8" s="12">
        <f t="shared" si="1"/>
        <v>37639</v>
      </c>
      <c r="N8" s="12">
        <f>SUM(B8:M8)</f>
        <v>1690992</v>
      </c>
    </row>
    <row r="9" spans="1:14" ht="18.75" customHeight="1">
      <c r="A9" s="13" t="s">
        <v>7</v>
      </c>
      <c r="B9" s="14">
        <v>29072</v>
      </c>
      <c r="C9" s="14">
        <v>28040</v>
      </c>
      <c r="D9" s="14">
        <v>19794</v>
      </c>
      <c r="E9" s="14">
        <v>5213</v>
      </c>
      <c r="F9" s="14">
        <v>15054</v>
      </c>
      <c r="G9" s="14">
        <v>26820</v>
      </c>
      <c r="H9" s="14">
        <v>34184</v>
      </c>
      <c r="I9" s="14">
        <v>17282</v>
      </c>
      <c r="J9" s="14">
        <v>21596</v>
      </c>
      <c r="K9" s="14">
        <v>19172</v>
      </c>
      <c r="L9" s="14">
        <v>11602</v>
      </c>
      <c r="M9" s="14">
        <v>6400</v>
      </c>
      <c r="N9" s="12">
        <f aca="true" t="shared" si="2" ref="N9:N19">SUM(B9:M9)</f>
        <v>234229</v>
      </c>
    </row>
    <row r="10" spans="1:14" ht="18.75" customHeight="1">
      <c r="A10" s="15" t="s">
        <v>8</v>
      </c>
      <c r="B10" s="14">
        <f>+B9-B11</f>
        <v>29072</v>
      </c>
      <c r="C10" s="14">
        <f>+C9-C11</f>
        <v>28040</v>
      </c>
      <c r="D10" s="14">
        <f>+D9-D11</f>
        <v>19794</v>
      </c>
      <c r="E10" s="14">
        <f>+E9-E11</f>
        <v>5213</v>
      </c>
      <c r="F10" s="14">
        <f aca="true" t="shared" si="3" ref="F10:M10">+F9-F11</f>
        <v>15054</v>
      </c>
      <c r="G10" s="14">
        <f t="shared" si="3"/>
        <v>26820</v>
      </c>
      <c r="H10" s="14">
        <f t="shared" si="3"/>
        <v>34184</v>
      </c>
      <c r="I10" s="14">
        <f t="shared" si="3"/>
        <v>17282</v>
      </c>
      <c r="J10" s="14">
        <f t="shared" si="3"/>
        <v>21596</v>
      </c>
      <c r="K10" s="14">
        <f t="shared" si="3"/>
        <v>19172</v>
      </c>
      <c r="L10" s="14">
        <f t="shared" si="3"/>
        <v>11602</v>
      </c>
      <c r="M10" s="14">
        <f t="shared" si="3"/>
        <v>6400</v>
      </c>
      <c r="N10" s="12">
        <f t="shared" si="2"/>
        <v>234229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170014</v>
      </c>
      <c r="C12" s="14">
        <f>C13+C14+C15</f>
        <v>125028</v>
      </c>
      <c r="D12" s="14">
        <f>D13+D14+D15</f>
        <v>149268</v>
      </c>
      <c r="E12" s="14">
        <f>E13+E14+E15</f>
        <v>33949</v>
      </c>
      <c r="F12" s="14">
        <f aca="true" t="shared" si="4" ref="F12:M12">F13+F14+F15</f>
        <v>108708</v>
      </c>
      <c r="G12" s="14">
        <f t="shared" si="4"/>
        <v>174329</v>
      </c>
      <c r="H12" s="14">
        <f t="shared" si="4"/>
        <v>156898</v>
      </c>
      <c r="I12" s="14">
        <f t="shared" si="4"/>
        <v>153517</v>
      </c>
      <c r="J12" s="14">
        <f t="shared" si="4"/>
        <v>112556</v>
      </c>
      <c r="K12" s="14">
        <f t="shared" si="4"/>
        <v>144994</v>
      </c>
      <c r="L12" s="14">
        <f t="shared" si="4"/>
        <v>55523</v>
      </c>
      <c r="M12" s="14">
        <f t="shared" si="4"/>
        <v>30751</v>
      </c>
      <c r="N12" s="12">
        <f t="shared" si="2"/>
        <v>1415535</v>
      </c>
    </row>
    <row r="13" spans="1:14" ht="18.75" customHeight="1">
      <c r="A13" s="15" t="s">
        <v>10</v>
      </c>
      <c r="B13" s="14">
        <v>77200</v>
      </c>
      <c r="C13" s="14">
        <v>59720</v>
      </c>
      <c r="D13" s="14">
        <v>69606</v>
      </c>
      <c r="E13" s="14">
        <v>15820</v>
      </c>
      <c r="F13" s="14">
        <v>50452</v>
      </c>
      <c r="G13" s="14">
        <v>82131</v>
      </c>
      <c r="H13" s="14">
        <v>76393</v>
      </c>
      <c r="I13" s="14">
        <v>73102</v>
      </c>
      <c r="J13" s="14">
        <v>51884</v>
      </c>
      <c r="K13" s="14">
        <v>66760</v>
      </c>
      <c r="L13" s="14">
        <v>25426</v>
      </c>
      <c r="M13" s="14">
        <v>14018</v>
      </c>
      <c r="N13" s="12">
        <f t="shared" si="2"/>
        <v>662512</v>
      </c>
    </row>
    <row r="14" spans="1:14" ht="18.75" customHeight="1">
      <c r="A14" s="15" t="s">
        <v>11</v>
      </c>
      <c r="B14" s="14">
        <v>76888</v>
      </c>
      <c r="C14" s="14">
        <v>52703</v>
      </c>
      <c r="D14" s="14">
        <v>68515</v>
      </c>
      <c r="E14" s="14">
        <v>14958</v>
      </c>
      <c r="F14" s="14">
        <v>47452</v>
      </c>
      <c r="G14" s="14">
        <v>74585</v>
      </c>
      <c r="H14" s="14">
        <v>66351</v>
      </c>
      <c r="I14" s="14">
        <v>67735</v>
      </c>
      <c r="J14" s="14">
        <v>50616</v>
      </c>
      <c r="K14" s="14">
        <v>66399</v>
      </c>
      <c r="L14" s="14">
        <v>26033</v>
      </c>
      <c r="M14" s="14">
        <v>14692</v>
      </c>
      <c r="N14" s="12">
        <f t="shared" si="2"/>
        <v>626927</v>
      </c>
    </row>
    <row r="15" spans="1:14" ht="18.75" customHeight="1">
      <c r="A15" s="15" t="s">
        <v>12</v>
      </c>
      <c r="B15" s="14">
        <v>15926</v>
      </c>
      <c r="C15" s="14">
        <v>12605</v>
      </c>
      <c r="D15" s="14">
        <v>11147</v>
      </c>
      <c r="E15" s="14">
        <v>3171</v>
      </c>
      <c r="F15" s="14">
        <v>10804</v>
      </c>
      <c r="G15" s="14">
        <v>17613</v>
      </c>
      <c r="H15" s="14">
        <v>14154</v>
      </c>
      <c r="I15" s="14">
        <v>12680</v>
      </c>
      <c r="J15" s="14">
        <v>10056</v>
      </c>
      <c r="K15" s="14">
        <v>11835</v>
      </c>
      <c r="L15" s="14">
        <v>4064</v>
      </c>
      <c r="M15" s="14">
        <v>2041</v>
      </c>
      <c r="N15" s="12">
        <f t="shared" si="2"/>
        <v>126096</v>
      </c>
    </row>
    <row r="16" spans="1:14" ht="18.75" customHeight="1">
      <c r="A16" s="16" t="s">
        <v>33</v>
      </c>
      <c r="B16" s="14">
        <f>B17+B18+B19</f>
        <v>5456</v>
      </c>
      <c r="C16" s="14">
        <f>C17+C18+C19</f>
        <v>4106</v>
      </c>
      <c r="D16" s="14">
        <f>D17+D18+D19</f>
        <v>3406</v>
      </c>
      <c r="E16" s="14">
        <f>E17+E18+E19</f>
        <v>956</v>
      </c>
      <c r="F16" s="14">
        <f aca="true" t="shared" si="5" ref="F16:M16">F17+F18+F19</f>
        <v>3611</v>
      </c>
      <c r="G16" s="14">
        <f t="shared" si="5"/>
        <v>5980</v>
      </c>
      <c r="H16" s="14">
        <f t="shared" si="5"/>
        <v>4875</v>
      </c>
      <c r="I16" s="14">
        <f t="shared" si="5"/>
        <v>3922</v>
      </c>
      <c r="J16" s="14">
        <f t="shared" si="5"/>
        <v>3079</v>
      </c>
      <c r="K16" s="14">
        <f t="shared" si="5"/>
        <v>4073</v>
      </c>
      <c r="L16" s="14">
        <f t="shared" si="5"/>
        <v>1276</v>
      </c>
      <c r="M16" s="14">
        <f t="shared" si="5"/>
        <v>488</v>
      </c>
      <c r="N16" s="12">
        <f t="shared" si="2"/>
        <v>41228</v>
      </c>
    </row>
    <row r="17" spans="1:14" ht="18.75" customHeight="1">
      <c r="A17" s="15" t="s">
        <v>30</v>
      </c>
      <c r="B17" s="14">
        <v>2402</v>
      </c>
      <c r="C17" s="14">
        <v>1926</v>
      </c>
      <c r="D17" s="14">
        <v>1586</v>
      </c>
      <c r="E17" s="14">
        <v>444</v>
      </c>
      <c r="F17" s="14">
        <v>1628</v>
      </c>
      <c r="G17" s="14">
        <v>2597</v>
      </c>
      <c r="H17" s="14">
        <v>2341</v>
      </c>
      <c r="I17" s="14">
        <v>1951</v>
      </c>
      <c r="J17" s="14">
        <v>1546</v>
      </c>
      <c r="K17" s="14">
        <v>2109</v>
      </c>
      <c r="L17" s="14">
        <v>668</v>
      </c>
      <c r="M17" s="14">
        <v>230</v>
      </c>
      <c r="N17" s="12">
        <f t="shared" si="2"/>
        <v>19428</v>
      </c>
    </row>
    <row r="18" spans="1:14" ht="18.75" customHeight="1">
      <c r="A18" s="15" t="s">
        <v>31</v>
      </c>
      <c r="B18" s="14">
        <v>152</v>
      </c>
      <c r="C18" s="14">
        <v>130</v>
      </c>
      <c r="D18" s="14">
        <v>155</v>
      </c>
      <c r="E18" s="14">
        <v>33</v>
      </c>
      <c r="F18" s="14">
        <v>95</v>
      </c>
      <c r="G18" s="14">
        <v>206</v>
      </c>
      <c r="H18" s="14">
        <v>189</v>
      </c>
      <c r="I18" s="14">
        <v>156</v>
      </c>
      <c r="J18" s="14">
        <v>96</v>
      </c>
      <c r="K18" s="14">
        <v>182</v>
      </c>
      <c r="L18" s="14">
        <v>58</v>
      </c>
      <c r="M18" s="14">
        <v>20</v>
      </c>
      <c r="N18" s="12">
        <f t="shared" si="2"/>
        <v>1472</v>
      </c>
    </row>
    <row r="19" spans="1:14" ht="18.75" customHeight="1">
      <c r="A19" s="15" t="s">
        <v>32</v>
      </c>
      <c r="B19" s="14">
        <v>2902</v>
      </c>
      <c r="C19" s="14">
        <v>2050</v>
      </c>
      <c r="D19" s="14">
        <v>1665</v>
      </c>
      <c r="E19" s="14">
        <v>479</v>
      </c>
      <c r="F19" s="14">
        <v>1888</v>
      </c>
      <c r="G19" s="14">
        <v>3177</v>
      </c>
      <c r="H19" s="14">
        <v>2345</v>
      </c>
      <c r="I19" s="14">
        <v>1815</v>
      </c>
      <c r="J19" s="14">
        <v>1437</v>
      </c>
      <c r="K19" s="14">
        <v>1782</v>
      </c>
      <c r="L19" s="14">
        <v>550</v>
      </c>
      <c r="M19" s="14">
        <v>238</v>
      </c>
      <c r="N19" s="12">
        <f t="shared" si="2"/>
        <v>20328</v>
      </c>
    </row>
    <row r="20" spans="1:14" ht="18.75" customHeight="1">
      <c r="A20" s="17" t="s">
        <v>13</v>
      </c>
      <c r="B20" s="18">
        <f>B21+B22+B23</f>
        <v>110265</v>
      </c>
      <c r="C20" s="18">
        <f>C21+C22+C23</f>
        <v>71237</v>
      </c>
      <c r="D20" s="18">
        <f>D21+D22+D23</f>
        <v>68471</v>
      </c>
      <c r="E20" s="18">
        <f>E21+E22+E23</f>
        <v>15993</v>
      </c>
      <c r="F20" s="18">
        <f aca="true" t="shared" si="6" ref="F20:M20">F21+F22+F23</f>
        <v>56960</v>
      </c>
      <c r="G20" s="18">
        <f t="shared" si="6"/>
        <v>88556</v>
      </c>
      <c r="H20" s="18">
        <f t="shared" si="6"/>
        <v>95265</v>
      </c>
      <c r="I20" s="18">
        <f t="shared" si="6"/>
        <v>97564</v>
      </c>
      <c r="J20" s="18">
        <f t="shared" si="6"/>
        <v>62146</v>
      </c>
      <c r="K20" s="18">
        <f t="shared" si="6"/>
        <v>104447</v>
      </c>
      <c r="L20" s="18">
        <f t="shared" si="6"/>
        <v>35151</v>
      </c>
      <c r="M20" s="18">
        <f t="shared" si="6"/>
        <v>16921</v>
      </c>
      <c r="N20" s="12">
        <f aca="true" t="shared" si="7" ref="N20:N26">SUM(B20:M20)</f>
        <v>822976</v>
      </c>
    </row>
    <row r="21" spans="1:14" ht="18.75" customHeight="1">
      <c r="A21" s="13" t="s">
        <v>14</v>
      </c>
      <c r="B21" s="14">
        <v>54594</v>
      </c>
      <c r="C21" s="14">
        <v>38384</v>
      </c>
      <c r="D21" s="14">
        <v>35335</v>
      </c>
      <c r="E21" s="14">
        <v>8157</v>
      </c>
      <c r="F21" s="14">
        <v>29007</v>
      </c>
      <c r="G21" s="14">
        <v>46186</v>
      </c>
      <c r="H21" s="14">
        <v>52170</v>
      </c>
      <c r="I21" s="14">
        <v>50261</v>
      </c>
      <c r="J21" s="14">
        <v>31651</v>
      </c>
      <c r="K21" s="14">
        <v>52249</v>
      </c>
      <c r="L21" s="14">
        <v>17838</v>
      </c>
      <c r="M21" s="14">
        <v>8608</v>
      </c>
      <c r="N21" s="12">
        <f t="shared" si="7"/>
        <v>424440</v>
      </c>
    </row>
    <row r="22" spans="1:14" ht="18.75" customHeight="1">
      <c r="A22" s="13" t="s">
        <v>15</v>
      </c>
      <c r="B22" s="14">
        <v>46400</v>
      </c>
      <c r="C22" s="14">
        <v>26707</v>
      </c>
      <c r="D22" s="14">
        <v>28382</v>
      </c>
      <c r="E22" s="14">
        <v>6415</v>
      </c>
      <c r="F22" s="14">
        <v>22505</v>
      </c>
      <c r="G22" s="14">
        <v>34320</v>
      </c>
      <c r="H22" s="14">
        <v>36075</v>
      </c>
      <c r="I22" s="14">
        <v>40153</v>
      </c>
      <c r="J22" s="14">
        <v>25626</v>
      </c>
      <c r="K22" s="14">
        <v>45277</v>
      </c>
      <c r="L22" s="14">
        <v>15075</v>
      </c>
      <c r="M22" s="14">
        <v>7376</v>
      </c>
      <c r="N22" s="12">
        <f t="shared" si="7"/>
        <v>334311</v>
      </c>
    </row>
    <row r="23" spans="1:14" ht="18.75" customHeight="1">
      <c r="A23" s="13" t="s">
        <v>16</v>
      </c>
      <c r="B23" s="14">
        <v>9271</v>
      </c>
      <c r="C23" s="14">
        <v>6146</v>
      </c>
      <c r="D23" s="14">
        <v>4754</v>
      </c>
      <c r="E23" s="14">
        <v>1421</v>
      </c>
      <c r="F23" s="14">
        <v>5448</v>
      </c>
      <c r="G23" s="14">
        <v>8050</v>
      </c>
      <c r="H23" s="14">
        <v>7020</v>
      </c>
      <c r="I23" s="14">
        <v>7150</v>
      </c>
      <c r="J23" s="14">
        <v>4869</v>
      </c>
      <c r="K23" s="14">
        <v>6921</v>
      </c>
      <c r="L23" s="14">
        <v>2238</v>
      </c>
      <c r="M23" s="14">
        <v>937</v>
      </c>
      <c r="N23" s="12">
        <f t="shared" si="7"/>
        <v>64225</v>
      </c>
    </row>
    <row r="24" spans="1:14" ht="18.75" customHeight="1">
      <c r="A24" s="17" t="s">
        <v>17</v>
      </c>
      <c r="B24" s="14">
        <f>B25+B26</f>
        <v>40451</v>
      </c>
      <c r="C24" s="14">
        <f>C25+C26</f>
        <v>32981</v>
      </c>
      <c r="D24" s="14">
        <f>D25+D26</f>
        <v>32553</v>
      </c>
      <c r="E24" s="14">
        <f>E25+E26</f>
        <v>8808</v>
      </c>
      <c r="F24" s="14">
        <f aca="true" t="shared" si="8" ref="F24:M24">F25+F26</f>
        <v>30117</v>
      </c>
      <c r="G24" s="14">
        <f t="shared" si="8"/>
        <v>45995</v>
      </c>
      <c r="H24" s="14">
        <f t="shared" si="8"/>
        <v>42148</v>
      </c>
      <c r="I24" s="14">
        <f t="shared" si="8"/>
        <v>30232</v>
      </c>
      <c r="J24" s="14">
        <f t="shared" si="8"/>
        <v>25498</v>
      </c>
      <c r="K24" s="14">
        <f t="shared" si="8"/>
        <v>26082</v>
      </c>
      <c r="L24" s="14">
        <f t="shared" si="8"/>
        <v>8410</v>
      </c>
      <c r="M24" s="14">
        <f t="shared" si="8"/>
        <v>3353</v>
      </c>
      <c r="N24" s="12">
        <f t="shared" si="7"/>
        <v>326628</v>
      </c>
    </row>
    <row r="25" spans="1:14" ht="18.75" customHeight="1">
      <c r="A25" s="13" t="s">
        <v>18</v>
      </c>
      <c r="B25" s="14">
        <v>25889</v>
      </c>
      <c r="C25" s="14">
        <v>21108</v>
      </c>
      <c r="D25" s="14">
        <v>20834</v>
      </c>
      <c r="E25" s="14">
        <v>5637</v>
      </c>
      <c r="F25" s="14">
        <v>19275</v>
      </c>
      <c r="G25" s="14">
        <v>29437</v>
      </c>
      <c r="H25" s="14">
        <v>26975</v>
      </c>
      <c r="I25" s="14">
        <v>19348</v>
      </c>
      <c r="J25" s="14">
        <v>16319</v>
      </c>
      <c r="K25" s="14">
        <v>16692</v>
      </c>
      <c r="L25" s="14">
        <v>5382</v>
      </c>
      <c r="M25" s="14">
        <v>2146</v>
      </c>
      <c r="N25" s="12">
        <f t="shared" si="7"/>
        <v>209042</v>
      </c>
    </row>
    <row r="26" spans="1:14" ht="18.75" customHeight="1">
      <c r="A26" s="13" t="s">
        <v>19</v>
      </c>
      <c r="B26" s="14">
        <v>14562</v>
      </c>
      <c r="C26" s="14">
        <v>11873</v>
      </c>
      <c r="D26" s="14">
        <v>11719</v>
      </c>
      <c r="E26" s="14">
        <v>3171</v>
      </c>
      <c r="F26" s="14">
        <v>10842</v>
      </c>
      <c r="G26" s="14">
        <v>16558</v>
      </c>
      <c r="H26" s="14">
        <v>15173</v>
      </c>
      <c r="I26" s="14">
        <v>10884</v>
      </c>
      <c r="J26" s="14">
        <v>9179</v>
      </c>
      <c r="K26" s="14">
        <v>9390</v>
      </c>
      <c r="L26" s="14">
        <v>3028</v>
      </c>
      <c r="M26" s="14">
        <v>1207</v>
      </c>
      <c r="N26" s="12">
        <f t="shared" si="7"/>
        <v>117586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0.9989401343575932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0.9994003907218437</v>
      </c>
      <c r="J32" s="23">
        <f t="shared" si="9"/>
        <v>1</v>
      </c>
      <c r="K32" s="23">
        <f t="shared" si="9"/>
        <v>1</v>
      </c>
      <c r="L32" s="23">
        <f t="shared" si="9"/>
        <v>0.9987375573855415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1.6802173059894718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1.6409155015261951</v>
      </c>
      <c r="J35" s="26">
        <f t="shared" si="10"/>
        <v>1.8492</v>
      </c>
      <c r="K35" s="26">
        <f t="shared" si="10"/>
        <v>1.7679</v>
      </c>
      <c r="L35" s="26">
        <f t="shared" si="10"/>
        <v>2.09714912299816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618433.13</v>
      </c>
      <c r="C37" s="29">
        <f>ROUND(+C7*C35,2)</f>
        <v>439195.36</v>
      </c>
      <c r="D37" s="29">
        <f>ROUND(+D7*D35,2)</f>
        <v>431898.57</v>
      </c>
      <c r="E37" s="29">
        <f>ROUND(+E7*E35,2)</f>
        <v>127020.52</v>
      </c>
      <c r="F37" s="29">
        <f aca="true" t="shared" si="11" ref="F37:M37">ROUND(+F7*F35,2)</f>
        <v>389784.32</v>
      </c>
      <c r="G37" s="29">
        <f t="shared" si="11"/>
        <v>494855.14</v>
      </c>
      <c r="H37" s="29">
        <f t="shared" si="11"/>
        <v>561061.71</v>
      </c>
      <c r="I37" s="29">
        <f t="shared" si="11"/>
        <v>496404.83</v>
      </c>
      <c r="J37" s="29">
        <f t="shared" si="11"/>
        <v>415838.85</v>
      </c>
      <c r="K37" s="29">
        <f t="shared" si="11"/>
        <v>528191.95</v>
      </c>
      <c r="L37" s="29">
        <f t="shared" si="11"/>
        <v>234801.01</v>
      </c>
      <c r="M37" s="29">
        <f t="shared" si="11"/>
        <v>120980.26</v>
      </c>
      <c r="N37" s="29">
        <f>SUM(B37:M37)</f>
        <v>4858465.649999999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-87216</v>
      </c>
      <c r="C39" s="30">
        <f>+C40+C43+C50</f>
        <v>-84120</v>
      </c>
      <c r="D39" s="30">
        <f>+D40+D43+D50</f>
        <v>-59382</v>
      </c>
      <c r="E39" s="30">
        <f>+E40+E43+E50</f>
        <v>-15639</v>
      </c>
      <c r="F39" s="30">
        <f aca="true" t="shared" si="12" ref="F39:M39">+F40+F43+F50</f>
        <v>-45162</v>
      </c>
      <c r="G39" s="30">
        <f t="shared" si="12"/>
        <v>-80460</v>
      </c>
      <c r="H39" s="30">
        <f t="shared" si="12"/>
        <v>-102552</v>
      </c>
      <c r="I39" s="30">
        <f t="shared" si="12"/>
        <v>-51846</v>
      </c>
      <c r="J39" s="30">
        <f t="shared" si="12"/>
        <v>-64788</v>
      </c>
      <c r="K39" s="30">
        <f t="shared" si="12"/>
        <v>-57516</v>
      </c>
      <c r="L39" s="30">
        <f t="shared" si="12"/>
        <v>-34806</v>
      </c>
      <c r="M39" s="30">
        <f t="shared" si="12"/>
        <v>-19200</v>
      </c>
      <c r="N39" s="30">
        <f>+N40+N43+N50</f>
        <v>-702687</v>
      </c>
      <c r="P39" s="42"/>
    </row>
    <row r="40" spans="1:16" ht="18.75" customHeight="1">
      <c r="A40" s="17" t="s">
        <v>70</v>
      </c>
      <c r="B40" s="31">
        <f>B41+B42</f>
        <v>-87216</v>
      </c>
      <c r="C40" s="31">
        <f>C41+C42</f>
        <v>-84120</v>
      </c>
      <c r="D40" s="31">
        <f>D41+D42</f>
        <v>-59382</v>
      </c>
      <c r="E40" s="31">
        <f>E41+E42</f>
        <v>-15639</v>
      </c>
      <c r="F40" s="31">
        <f aca="true" t="shared" si="13" ref="F40:M40">F41+F42</f>
        <v>-45162</v>
      </c>
      <c r="G40" s="31">
        <f t="shared" si="13"/>
        <v>-80460</v>
      </c>
      <c r="H40" s="31">
        <f t="shared" si="13"/>
        <v>-102552</v>
      </c>
      <c r="I40" s="31">
        <f t="shared" si="13"/>
        <v>-51846</v>
      </c>
      <c r="J40" s="31">
        <f t="shared" si="13"/>
        <v>-64788</v>
      </c>
      <c r="K40" s="31">
        <f t="shared" si="13"/>
        <v>-57516</v>
      </c>
      <c r="L40" s="31">
        <f t="shared" si="13"/>
        <v>-34806</v>
      </c>
      <c r="M40" s="31">
        <f t="shared" si="13"/>
        <v>-19200</v>
      </c>
      <c r="N40" s="30">
        <f aca="true" t="shared" si="14" ref="N40:N50">SUM(B40:M40)</f>
        <v>-702687</v>
      </c>
      <c r="P40" s="42"/>
    </row>
    <row r="41" spans="1:16" ht="18.75" customHeight="1">
      <c r="A41" s="13" t="s">
        <v>67</v>
      </c>
      <c r="B41" s="20">
        <f>ROUND(-B9*$D$3,2)</f>
        <v>-87216</v>
      </c>
      <c r="C41" s="20">
        <f>ROUND(-C9*$D$3,2)</f>
        <v>-84120</v>
      </c>
      <c r="D41" s="20">
        <f>ROUND(-D9*$D$3,2)</f>
        <v>-59382</v>
      </c>
      <c r="E41" s="20">
        <f>ROUND(-E9*$D$3,2)</f>
        <v>-15639</v>
      </c>
      <c r="F41" s="20">
        <f aca="true" t="shared" si="15" ref="F41:M41">ROUND(-F9*$D$3,2)</f>
        <v>-45162</v>
      </c>
      <c r="G41" s="20">
        <f t="shared" si="15"/>
        <v>-80460</v>
      </c>
      <c r="H41" s="20">
        <f t="shared" si="15"/>
        <v>-102552</v>
      </c>
      <c r="I41" s="20">
        <f t="shared" si="15"/>
        <v>-51846</v>
      </c>
      <c r="J41" s="20">
        <f t="shared" si="15"/>
        <v>-64788</v>
      </c>
      <c r="K41" s="20">
        <f t="shared" si="15"/>
        <v>-57516</v>
      </c>
      <c r="L41" s="20">
        <f t="shared" si="15"/>
        <v>-34806</v>
      </c>
      <c r="M41" s="20">
        <f t="shared" si="15"/>
        <v>-19200</v>
      </c>
      <c r="N41" s="56">
        <f t="shared" si="14"/>
        <v>-702687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6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  <c r="P46" s="68"/>
    </row>
    <row r="47" spans="1:16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68"/>
    </row>
    <row r="48" spans="1:16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  <c r="P48" s="68"/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531217.13</v>
      </c>
      <c r="C52" s="34">
        <f aca="true" t="shared" si="18" ref="C52:M52">+C37+C39</f>
        <v>355075.36</v>
      </c>
      <c r="D52" s="34">
        <f t="shared" si="18"/>
        <v>372516.57</v>
      </c>
      <c r="E52" s="34">
        <f t="shared" si="18"/>
        <v>111381.52</v>
      </c>
      <c r="F52" s="34">
        <f t="shared" si="18"/>
        <v>344622.32</v>
      </c>
      <c r="G52" s="34">
        <f t="shared" si="18"/>
        <v>414395.14</v>
      </c>
      <c r="H52" s="34">
        <f t="shared" si="18"/>
        <v>458509.70999999996</v>
      </c>
      <c r="I52" s="34">
        <f t="shared" si="18"/>
        <v>444558.83</v>
      </c>
      <c r="J52" s="34">
        <f t="shared" si="18"/>
        <v>351050.85</v>
      </c>
      <c r="K52" s="34">
        <f t="shared" si="18"/>
        <v>470675.94999999995</v>
      </c>
      <c r="L52" s="34">
        <f t="shared" si="18"/>
        <v>199995.01</v>
      </c>
      <c r="M52" s="34">
        <f t="shared" si="18"/>
        <v>101780.26</v>
      </c>
      <c r="N52" s="34">
        <f>SUM(B52:M52)</f>
        <v>4155778.6499999994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4155778.670000001</v>
      </c>
      <c r="P55" s="42"/>
    </row>
    <row r="56" spans="1:14" ht="18.75" customHeight="1">
      <c r="A56" s="17" t="s">
        <v>80</v>
      </c>
      <c r="B56" s="44">
        <v>102598.09</v>
      </c>
      <c r="C56" s="44">
        <v>106688.86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209286.95</v>
      </c>
    </row>
    <row r="57" spans="1:14" ht="18.75" customHeight="1">
      <c r="A57" s="17" t="s">
        <v>81</v>
      </c>
      <c r="B57" s="44">
        <v>428619.04</v>
      </c>
      <c r="C57" s="44">
        <v>248386.51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677005.55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372516.57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372516.57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111381.52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111381.52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344622.32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344622.32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414395.14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414395.14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351869.51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351869.51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106640.21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106640.21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444558.83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444558.83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351050.85</v>
      </c>
      <c r="K65" s="43">
        <v>0</v>
      </c>
      <c r="L65" s="43">
        <v>0</v>
      </c>
      <c r="M65" s="43">
        <v>0</v>
      </c>
      <c r="N65" s="34">
        <f t="shared" si="19"/>
        <v>351050.85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470675.95</v>
      </c>
      <c r="L66" s="43">
        <v>0</v>
      </c>
      <c r="M66" s="43">
        <v>0</v>
      </c>
      <c r="N66" s="31">
        <f t="shared" si="19"/>
        <v>470675.95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199995.01</v>
      </c>
      <c r="M67" s="43">
        <v>0</v>
      </c>
      <c r="N67" s="34">
        <f t="shared" si="19"/>
        <v>199995.01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101780.26</v>
      </c>
      <c r="N68" s="31">
        <f t="shared" si="19"/>
        <v>101780.26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1.9667195394003019</v>
      </c>
      <c r="C73" s="54">
        <v>1.9193971387696709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1.6940000135918503</v>
      </c>
      <c r="C74" s="54">
        <v>1.5929099387963987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1.5792000131630908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1.9566000708575302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1.4482999882931398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1.704110470577845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1.6206000806910956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1.6409154857412973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1.7679000093718205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2.0971491220235436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2.089000051801841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2014-08-22T18:42:17Z</dcterms:modified>
  <cp:category/>
  <cp:version/>
  <cp:contentType/>
  <cp:contentStatus/>
</cp:coreProperties>
</file>