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<sst xmlns="http://schemas.openxmlformats.org/spreadsheetml/2006/main" count="100" uniqueCount="98">
  <si>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</si>
  <si>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</si>
  <si>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</si>
  <si>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</si>
  <si>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</si>
  <si>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</si>
  <si>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</si>
  <si>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</si>
  <si>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</si>
  <si>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</si>
  <si>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</si>
  <si>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</si>
  <si>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</si>
  <si>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</si>
  <si>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</si>
  <si>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</si>
  <si>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</si>
  <si>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</si>
  <si>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</si>
  <si>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</si>
  <si>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</si>
  <si>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</si>
  <si>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</si>
  <si>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</si>
  <si>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</si>
  <si>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</si>
  <si>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</si>
  <si>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</si>
  <si>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</si>
  <si>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</si>
  <si>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</si>
  <si>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</si>
  <si>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</si>
  <si>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</si>
  <si>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</si>
  <si>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</si>
  <si>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</si>
  <si>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</si>
  <si>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</si>
  <si>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</si>
  <si>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</si>
  <si>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</si>
  <si>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</si>
  <si>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</si>
  <si>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</si>
  <si>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</si>
  <si>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</si>
  <si>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</si>
  <si>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</si>
  <si>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</si>
  <si>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</si>
  <si>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</si>
  <si>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</si>
  <si>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</si>
  <si>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</si>
  <si>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</si>
  <si>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</si>
  <si>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</si>
  <si>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</si>
  <si>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</si>
  <si>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</si>
  <si>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</si>
  <si>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</si>
  <si>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</si>
  <si>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</si>
  <si>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</si>
  <si>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</si>
  <si>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</si>
  <si>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</si>
  <si>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</si>
  <si>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</si>
  <si>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</si>
  <si>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</si>
  <si>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</si>
  <si>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</si>
  <si>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</si>
  <si>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</si>
  <si>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</si>
  <si>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</si>
  <si>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</si>
  <si>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</si>
  <si>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</si>
  <si>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</si>
  <si>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</si>
  <si>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</si>
  <si>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</si>
  <si>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</si>
  <si>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</si>
  <si>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</si>
  <si>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</si>
  <si>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</si>
  <si>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</si>
  <si>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</si>
  <si>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</si>
  <si>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</si>
  <si>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</si>
  <si>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</si>
  <si>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15/08/14 - VENCIMENTO 22/08/14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</si>
</sst>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510797</v>
      </c>
      <c r="C7" s="10">
        <f>C8+C20+C24</f>
        <v>402224</v>
      </c>
      <c r="D7" s="10">
        <f>D8+D20+D24</f>
        <v>370322</v>
      </c>
      <c r="E7" s="10">
        <f>E8+E20+E24</f>
        <v>91446</v>
      </c>
      <c r="F7" s="10">
        <f aca="true" t="shared" si="0" ref="F7:M7">F8+F20+F24</f>
        <v>313734</v>
      </c>
      <c r="G7" s="10">
        <f t="shared" si="0"/>
        <v>522339</v>
      </c>
      <c r="H7" s="10">
        <f t="shared" si="0"/>
        <v>496221</v>
      </c>
      <c r="I7" s="10">
        <f t="shared" si="0"/>
        <v>425527</v>
      </c>
      <c r="J7" s="10">
        <f t="shared" si="0"/>
        <v>319389</v>
      </c>
      <c r="K7" s="10">
        <f t="shared" si="0"/>
        <v>375500</v>
      </c>
      <c r="L7" s="10">
        <f t="shared" si="0"/>
        <v>168439</v>
      </c>
      <c r="M7" s="10">
        <f t="shared" si="0"/>
        <v>98884</v>
      </c>
      <c r="N7" s="10">
        <f>+N8+N20+N24</f>
        <v>4094822</v>
      </c>
      <c r="P7" s="41"/>
    </row>
    <row r="8" spans="1:14" ht="18.75" customHeight="1">
      <c r="A8" s="11" t="s">
        <v>34</v>
      </c>
      <c r="B8" s="12">
        <f>+B9+B12+B16</f>
        <v>289814</v>
      </c>
      <c r="C8" s="12">
        <f>+C9+C12+C16</f>
        <v>239208</v>
      </c>
      <c r="D8" s="12">
        <f>+D9+D12+D16</f>
        <v>234288</v>
      </c>
      <c r="E8" s="12">
        <f>+E9+E12+E16</f>
        <v>55689</v>
      </c>
      <c r="F8" s="12">
        <f aca="true" t="shared" si="1" ref="F8:M8">+F9+F12+F16</f>
        <v>186380</v>
      </c>
      <c r="G8" s="12">
        <f t="shared" si="1"/>
        <v>315145</v>
      </c>
      <c r="H8" s="12">
        <f t="shared" si="1"/>
        <v>287585</v>
      </c>
      <c r="I8" s="12">
        <f t="shared" si="1"/>
        <v>247683</v>
      </c>
      <c r="J8" s="12">
        <f t="shared" si="1"/>
        <v>190848</v>
      </c>
      <c r="K8" s="12">
        <f t="shared" si="1"/>
        <v>204577</v>
      </c>
      <c r="L8" s="12">
        <f t="shared" si="1"/>
        <v>101530</v>
      </c>
      <c r="M8" s="12">
        <f t="shared" si="1"/>
        <v>62627</v>
      </c>
      <c r="N8" s="12">
        <f>SUM(B8:M8)</f>
        <v>2415374</v>
      </c>
    </row>
    <row r="9" spans="1:14" ht="18.75" customHeight="1">
      <c r="A9" s="13" t="s">
        <v>7</v>
      </c>
      <c r="B9" s="14">
        <v>32186</v>
      </c>
      <c r="C9" s="14">
        <v>32535</v>
      </c>
      <c r="D9" s="14">
        <v>19065</v>
      </c>
      <c r="E9" s="14">
        <v>5637</v>
      </c>
      <c r="F9" s="14">
        <v>15632</v>
      </c>
      <c r="G9" s="14">
        <v>29856</v>
      </c>
      <c r="H9" s="14">
        <v>38641</v>
      </c>
      <c r="I9" s="14">
        <v>18255</v>
      </c>
      <c r="J9" s="14">
        <v>23693</v>
      </c>
      <c r="K9" s="14">
        <v>18083</v>
      </c>
      <c r="L9" s="14">
        <v>14276</v>
      </c>
      <c r="M9" s="14">
        <v>8715</v>
      </c>
      <c r="N9" s="12">
        <f aca="true" t="shared" si="2" ref="N9:N19">SUM(B9:M9)</f>
        <v>256574</v>
      </c>
    </row>
    <row r="10" spans="1:14" ht="18.75" customHeight="1">
      <c r="A10" s="15" t="s">
        <v>8</v>
      </c>
      <c r="B10" s="14">
        <f>+B9-B11</f>
        <v>32186</v>
      </c>
      <c r="C10" s="14">
        <f>+C9-C11</f>
        <v>32535</v>
      </c>
      <c r="D10" s="14">
        <f>+D9-D11</f>
        <v>19065</v>
      </c>
      <c r="E10" s="14">
        <f>+E9-E11</f>
        <v>5637</v>
      </c>
      <c r="F10" s="14">
        <f aca="true" t="shared" si="3" ref="F10:M10">+F9-F11</f>
        <v>15632</v>
      </c>
      <c r="G10" s="14">
        <f t="shared" si="3"/>
        <v>29856</v>
      </c>
      <c r="H10" s="14">
        <f t="shared" si="3"/>
        <v>38641</v>
      </c>
      <c r="I10" s="14">
        <f t="shared" si="3"/>
        <v>18255</v>
      </c>
      <c r="J10" s="14">
        <f t="shared" si="3"/>
        <v>23693</v>
      </c>
      <c r="K10" s="14">
        <f t="shared" si="3"/>
        <v>18083</v>
      </c>
      <c r="L10" s="14">
        <f t="shared" si="3"/>
        <v>14276</v>
      </c>
      <c r="M10" s="14">
        <f t="shared" si="3"/>
        <v>8715</v>
      </c>
      <c r="N10" s="12">
        <f t="shared" si="2"/>
        <v>256574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250117</v>
      </c>
      <c r="C12" s="14">
        <f>C13+C14+C15</f>
        <v>200206</v>
      </c>
      <c r="D12" s="14">
        <f>D13+D14+D15</f>
        <v>210765</v>
      </c>
      <c r="E12" s="14">
        <f>E13+E14+E15</f>
        <v>48686</v>
      </c>
      <c r="F12" s="14">
        <f aca="true" t="shared" si="4" ref="F12:M12">F13+F14+F15</f>
        <v>165302</v>
      </c>
      <c r="G12" s="14">
        <f t="shared" si="4"/>
        <v>276221</v>
      </c>
      <c r="H12" s="14">
        <f t="shared" si="4"/>
        <v>241403</v>
      </c>
      <c r="I12" s="14">
        <f t="shared" si="4"/>
        <v>223791</v>
      </c>
      <c r="J12" s="14">
        <f t="shared" si="4"/>
        <v>162850</v>
      </c>
      <c r="K12" s="14">
        <f t="shared" si="4"/>
        <v>181575</v>
      </c>
      <c r="L12" s="14">
        <f t="shared" si="4"/>
        <v>85340</v>
      </c>
      <c r="M12" s="14">
        <f t="shared" si="4"/>
        <v>52922</v>
      </c>
      <c r="N12" s="12">
        <f t="shared" si="2"/>
        <v>2099178</v>
      </c>
    </row>
    <row r="13" spans="1:14" ht="18.75" customHeight="1">
      <c r="A13" s="15" t="s">
        <v>10</v>
      </c>
      <c r="B13" s="14">
        <v>109280</v>
      </c>
      <c r="C13" s="14">
        <v>89261</v>
      </c>
      <c r="D13" s="14">
        <v>93949</v>
      </c>
      <c r="E13" s="14">
        <v>21469</v>
      </c>
      <c r="F13" s="14">
        <v>71961</v>
      </c>
      <c r="G13" s="14">
        <v>124010</v>
      </c>
      <c r="H13" s="14">
        <v>112196</v>
      </c>
      <c r="I13" s="14">
        <v>103311</v>
      </c>
      <c r="J13" s="14">
        <v>72612</v>
      </c>
      <c r="K13" s="14">
        <v>81427</v>
      </c>
      <c r="L13" s="14">
        <v>39193</v>
      </c>
      <c r="M13" s="14">
        <v>23488</v>
      </c>
      <c r="N13" s="12">
        <f t="shared" si="2"/>
        <v>942157</v>
      </c>
    </row>
    <row r="14" spans="1:14" ht="18.75" customHeight="1">
      <c r="A14" s="15" t="s">
        <v>11</v>
      </c>
      <c r="B14" s="14">
        <v>112573</v>
      </c>
      <c r="C14" s="14">
        <v>85455</v>
      </c>
      <c r="D14" s="14">
        <v>97504</v>
      </c>
      <c r="E14" s="14">
        <v>21232</v>
      </c>
      <c r="F14" s="14">
        <v>72568</v>
      </c>
      <c r="G14" s="14">
        <v>118326</v>
      </c>
      <c r="H14" s="14">
        <v>102214</v>
      </c>
      <c r="I14" s="14">
        <v>98773</v>
      </c>
      <c r="J14" s="14">
        <v>72135</v>
      </c>
      <c r="K14" s="14">
        <v>80647</v>
      </c>
      <c r="L14" s="14">
        <v>38179</v>
      </c>
      <c r="M14" s="14">
        <v>24656</v>
      </c>
      <c r="N14" s="12">
        <f t="shared" si="2"/>
        <v>924262</v>
      </c>
    </row>
    <row r="15" spans="1:14" ht="18.75" customHeight="1">
      <c r="A15" s="15" t="s">
        <v>12</v>
      </c>
      <c r="B15" s="14">
        <v>28264</v>
      </c>
      <c r="C15" s="14">
        <v>25490</v>
      </c>
      <c r="D15" s="14">
        <v>19312</v>
      </c>
      <c r="E15" s="14">
        <v>5985</v>
      </c>
      <c r="F15" s="14">
        <v>20773</v>
      </c>
      <c r="G15" s="14">
        <v>33885</v>
      </c>
      <c r="H15" s="14">
        <v>26993</v>
      </c>
      <c r="I15" s="14">
        <v>21707</v>
      </c>
      <c r="J15" s="14">
        <v>18103</v>
      </c>
      <c r="K15" s="14">
        <v>19501</v>
      </c>
      <c r="L15" s="14">
        <v>7968</v>
      </c>
      <c r="M15" s="14">
        <v>4778</v>
      </c>
      <c r="N15" s="12">
        <f t="shared" si="2"/>
        <v>232759</v>
      </c>
    </row>
    <row r="16" spans="1:14" ht="18.75" customHeight="1">
      <c r="A16" s="16" t="s">
        <v>33</v>
      </c>
      <c r="B16" s="14">
        <f>B17+B18+B19</f>
        <v>7511</v>
      </c>
      <c r="C16" s="14">
        <f>C17+C18+C19</f>
        <v>6467</v>
      </c>
      <c r="D16" s="14">
        <f>D17+D18+D19</f>
        <v>4458</v>
      </c>
      <c r="E16" s="14">
        <f>E17+E18+E19</f>
        <v>1366</v>
      </c>
      <c r="F16" s="14">
        <f aca="true" t="shared" si="5" ref="F16:M16">F17+F18+F19</f>
        <v>5446</v>
      </c>
      <c r="G16" s="14">
        <f t="shared" si="5"/>
        <v>9068</v>
      </c>
      <c r="H16" s="14">
        <f t="shared" si="5"/>
        <v>7541</v>
      </c>
      <c r="I16" s="14">
        <f t="shared" si="5"/>
        <v>5637</v>
      </c>
      <c r="J16" s="14">
        <f t="shared" si="5"/>
        <v>4305</v>
      </c>
      <c r="K16" s="14">
        <f t="shared" si="5"/>
        <v>4919</v>
      </c>
      <c r="L16" s="14">
        <f t="shared" si="5"/>
        <v>1914</v>
      </c>
      <c r="M16" s="14">
        <f t="shared" si="5"/>
        <v>990</v>
      </c>
      <c r="N16" s="12">
        <f t="shared" si="2"/>
        <v>59622</v>
      </c>
    </row>
    <row r="17" spans="1:14" ht="18.75" customHeight="1">
      <c r="A17" s="15" t="s">
        <v>30</v>
      </c>
      <c r="B17" s="14">
        <v>3063</v>
      </c>
      <c r="C17" s="14">
        <v>2636</v>
      </c>
      <c r="D17" s="14">
        <v>1795</v>
      </c>
      <c r="E17" s="14">
        <v>549</v>
      </c>
      <c r="F17" s="14">
        <v>2013</v>
      </c>
      <c r="G17" s="14">
        <v>3743</v>
      </c>
      <c r="H17" s="14">
        <v>3199</v>
      </c>
      <c r="I17" s="14">
        <v>2619</v>
      </c>
      <c r="J17" s="14">
        <v>2011</v>
      </c>
      <c r="K17" s="14">
        <v>2357</v>
      </c>
      <c r="L17" s="14">
        <v>918</v>
      </c>
      <c r="M17" s="14">
        <v>488</v>
      </c>
      <c r="N17" s="12">
        <f t="shared" si="2"/>
        <v>25391</v>
      </c>
    </row>
    <row r="18" spans="1:14" ht="18.75" customHeight="1">
      <c r="A18" s="15" t="s">
        <v>31</v>
      </c>
      <c r="B18" s="14">
        <v>194</v>
      </c>
      <c r="C18" s="14">
        <v>173</v>
      </c>
      <c r="D18" s="14">
        <v>185</v>
      </c>
      <c r="E18" s="14">
        <v>34</v>
      </c>
      <c r="F18" s="14">
        <v>125</v>
      </c>
      <c r="G18" s="14">
        <v>290</v>
      </c>
      <c r="H18" s="14">
        <v>265</v>
      </c>
      <c r="I18" s="14">
        <v>193</v>
      </c>
      <c r="J18" s="14">
        <v>113</v>
      </c>
      <c r="K18" s="14">
        <v>191</v>
      </c>
      <c r="L18" s="14">
        <v>76</v>
      </c>
      <c r="M18" s="14">
        <v>31</v>
      </c>
      <c r="N18" s="12">
        <f t="shared" si="2"/>
        <v>1870</v>
      </c>
    </row>
    <row r="19" spans="1:14" ht="18.75" customHeight="1">
      <c r="A19" s="15" t="s">
        <v>32</v>
      </c>
      <c r="B19" s="14">
        <v>4254</v>
      </c>
      <c r="C19" s="14">
        <v>3658</v>
      </c>
      <c r="D19" s="14">
        <v>2478</v>
      </c>
      <c r="E19" s="14">
        <v>783</v>
      </c>
      <c r="F19" s="14">
        <v>3308</v>
      </c>
      <c r="G19" s="14">
        <v>5035</v>
      </c>
      <c r="H19" s="14">
        <v>4077</v>
      </c>
      <c r="I19" s="14">
        <v>2825</v>
      </c>
      <c r="J19" s="14">
        <v>2181</v>
      </c>
      <c r="K19" s="14">
        <v>2371</v>
      </c>
      <c r="L19" s="14">
        <v>920</v>
      </c>
      <c r="M19" s="14">
        <v>471</v>
      </c>
      <c r="N19" s="12">
        <f t="shared" si="2"/>
        <v>32361</v>
      </c>
    </row>
    <row r="20" spans="1:14" ht="18.75" customHeight="1">
      <c r="A20" s="17" t="s">
        <v>13</v>
      </c>
      <c r="B20" s="18">
        <f>B21+B22+B23</f>
        <v>164439</v>
      </c>
      <c r="C20" s="18">
        <f>C21+C22+C23</f>
        <v>112843</v>
      </c>
      <c r="D20" s="18">
        <f>D21+D22+D23</f>
        <v>91758</v>
      </c>
      <c r="E20" s="18">
        <f>E21+E22+E23</f>
        <v>22631</v>
      </c>
      <c r="F20" s="18">
        <f aca="true" t="shared" si="6" ref="F20:M20">F21+F22+F23</f>
        <v>82202</v>
      </c>
      <c r="G20" s="18">
        <f t="shared" si="6"/>
        <v>137571</v>
      </c>
      <c r="H20" s="18">
        <f t="shared" si="6"/>
        <v>146179</v>
      </c>
      <c r="I20" s="18">
        <f t="shared" si="6"/>
        <v>136026</v>
      </c>
      <c r="J20" s="18">
        <f t="shared" si="6"/>
        <v>91953</v>
      </c>
      <c r="K20" s="18">
        <f t="shared" si="6"/>
        <v>136651</v>
      </c>
      <c r="L20" s="18">
        <f t="shared" si="6"/>
        <v>55208</v>
      </c>
      <c r="M20" s="18">
        <f t="shared" si="6"/>
        <v>30453</v>
      </c>
      <c r="N20" s="12">
        <f aca="true" t="shared" si="7" ref="N20:N26">SUM(B20:M20)</f>
        <v>1207914</v>
      </c>
    </row>
    <row r="21" spans="1:14" ht="18.75" customHeight="1">
      <c r="A21" s="13" t="s">
        <v>14</v>
      </c>
      <c r="B21" s="14">
        <v>80564</v>
      </c>
      <c r="C21" s="14">
        <v>58979</v>
      </c>
      <c r="D21" s="14">
        <v>47648</v>
      </c>
      <c r="E21" s="14">
        <v>11820</v>
      </c>
      <c r="F21" s="14">
        <v>41392</v>
      </c>
      <c r="G21" s="14">
        <v>72219</v>
      </c>
      <c r="H21" s="14">
        <v>78829</v>
      </c>
      <c r="I21" s="14">
        <v>71235</v>
      </c>
      <c r="J21" s="14">
        <v>47051</v>
      </c>
      <c r="K21" s="14">
        <v>69635</v>
      </c>
      <c r="L21" s="14">
        <v>28357</v>
      </c>
      <c r="M21" s="14">
        <v>15283</v>
      </c>
      <c r="N21" s="12">
        <f t="shared" si="7"/>
        <v>623012</v>
      </c>
    </row>
    <row r="22" spans="1:14" ht="18.75" customHeight="1">
      <c r="A22" s="13" t="s">
        <v>15</v>
      </c>
      <c r="B22" s="14">
        <v>68139</v>
      </c>
      <c r="C22" s="14">
        <v>42083</v>
      </c>
      <c r="D22" s="14">
        <v>35809</v>
      </c>
      <c r="E22" s="14">
        <v>8379</v>
      </c>
      <c r="F22" s="14">
        <v>31378</v>
      </c>
      <c r="G22" s="14">
        <v>50661</v>
      </c>
      <c r="H22" s="14">
        <v>53991</v>
      </c>
      <c r="I22" s="14">
        <v>52941</v>
      </c>
      <c r="J22" s="14">
        <v>36624</v>
      </c>
      <c r="K22" s="14">
        <v>55603</v>
      </c>
      <c r="L22" s="14">
        <v>22561</v>
      </c>
      <c r="M22" s="14">
        <v>13049</v>
      </c>
      <c r="N22" s="12">
        <f t="shared" si="7"/>
        <v>471218</v>
      </c>
    </row>
    <row r="23" spans="1:14" ht="18.75" customHeight="1">
      <c r="A23" s="13" t="s">
        <v>16</v>
      </c>
      <c r="B23" s="14">
        <v>15736</v>
      </c>
      <c r="C23" s="14">
        <v>11781</v>
      </c>
      <c r="D23" s="14">
        <v>8301</v>
      </c>
      <c r="E23" s="14">
        <v>2432</v>
      </c>
      <c r="F23" s="14">
        <v>9432</v>
      </c>
      <c r="G23" s="14">
        <v>14691</v>
      </c>
      <c r="H23" s="14">
        <v>13359</v>
      </c>
      <c r="I23" s="14">
        <v>11850</v>
      </c>
      <c r="J23" s="14">
        <v>8278</v>
      </c>
      <c r="K23" s="14">
        <v>11413</v>
      </c>
      <c r="L23" s="14">
        <v>4290</v>
      </c>
      <c r="M23" s="14">
        <v>2121</v>
      </c>
      <c r="N23" s="12">
        <f t="shared" si="7"/>
        <v>113684</v>
      </c>
    </row>
    <row r="24" spans="1:14" ht="18.75" customHeight="1">
      <c r="A24" s="17" t="s">
        <v>17</v>
      </c>
      <c r="B24" s="14">
        <f>B25+B26</f>
        <v>56544</v>
      </c>
      <c r="C24" s="14">
        <f>C25+C26</f>
        <v>50173</v>
      </c>
      <c r="D24" s="14">
        <f>D25+D26</f>
        <v>44276</v>
      </c>
      <c r="E24" s="14">
        <f>E25+E26</f>
        <v>13126</v>
      </c>
      <c r="F24" s="14">
        <f aca="true" t="shared" si="8" ref="F24:M24">F25+F26</f>
        <v>45152</v>
      </c>
      <c r="G24" s="14">
        <f t="shared" si="8"/>
        <v>69623</v>
      </c>
      <c r="H24" s="14">
        <f t="shared" si="8"/>
        <v>62457</v>
      </c>
      <c r="I24" s="14">
        <f t="shared" si="8"/>
        <v>41818</v>
      </c>
      <c r="J24" s="14">
        <f t="shared" si="8"/>
        <v>36588</v>
      </c>
      <c r="K24" s="14">
        <f t="shared" si="8"/>
        <v>34272</v>
      </c>
      <c r="L24" s="14">
        <f t="shared" si="8"/>
        <v>11701</v>
      </c>
      <c r="M24" s="14">
        <f t="shared" si="8"/>
        <v>5804</v>
      </c>
      <c r="N24" s="12">
        <f t="shared" si="7"/>
        <v>471534</v>
      </c>
    </row>
    <row r="25" spans="1:14" ht="18.75" customHeight="1">
      <c r="A25" s="13" t="s">
        <v>18</v>
      </c>
      <c r="B25" s="14">
        <v>36188</v>
      </c>
      <c r="C25" s="14">
        <v>32111</v>
      </c>
      <c r="D25" s="14">
        <v>28337</v>
      </c>
      <c r="E25" s="14">
        <v>8401</v>
      </c>
      <c r="F25" s="14">
        <v>28897</v>
      </c>
      <c r="G25" s="14">
        <v>44559</v>
      </c>
      <c r="H25" s="14">
        <v>39972</v>
      </c>
      <c r="I25" s="14">
        <v>26764</v>
      </c>
      <c r="J25" s="14">
        <v>23416</v>
      </c>
      <c r="K25" s="14">
        <v>21934</v>
      </c>
      <c r="L25" s="14">
        <v>7489</v>
      </c>
      <c r="M25" s="14">
        <v>3715</v>
      </c>
      <c r="N25" s="12">
        <f t="shared" si="7"/>
        <v>301783</v>
      </c>
    </row>
    <row r="26" spans="1:14" ht="18.75" customHeight="1">
      <c r="A26" s="13" t="s">
        <v>19</v>
      </c>
      <c r="B26" s="14">
        <v>20356</v>
      </c>
      <c r="C26" s="14">
        <v>18062</v>
      </c>
      <c r="D26" s="14">
        <v>15939</v>
      </c>
      <c r="E26" s="14">
        <v>4725</v>
      </c>
      <c r="F26" s="14">
        <v>16255</v>
      </c>
      <c r="G26" s="14">
        <v>25064</v>
      </c>
      <c r="H26" s="14">
        <v>22485</v>
      </c>
      <c r="I26" s="14">
        <v>15054</v>
      </c>
      <c r="J26" s="14">
        <v>13172</v>
      </c>
      <c r="K26" s="14">
        <v>12338</v>
      </c>
      <c r="L26" s="14">
        <v>4212</v>
      </c>
      <c r="M26" s="14">
        <v>2089</v>
      </c>
      <c r="N26" s="12">
        <f t="shared" si="7"/>
        <v>169751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0.9989521928079876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0.999410359389651</v>
      </c>
      <c r="J32" s="23">
        <f t="shared" si="9"/>
        <v>1</v>
      </c>
      <c r="K32" s="23">
        <f t="shared" si="9"/>
        <v>1</v>
      </c>
      <c r="L32" s="23">
        <f t="shared" si="9"/>
        <v>0.9987347336424464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1.6802375883030352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1.6409318690818677</v>
      </c>
      <c r="J35" s="26">
        <f t="shared" si="10"/>
        <v>1.8492</v>
      </c>
      <c r="K35" s="26">
        <f t="shared" si="10"/>
        <v>1.7679</v>
      </c>
      <c r="L35" s="26">
        <f t="shared" si="10"/>
        <v>2.0971431937024088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889195.42</v>
      </c>
      <c r="C37" s="29">
        <f>ROUND(+C7*C35,2)</f>
        <v>675831.88</v>
      </c>
      <c r="D37" s="29">
        <f>ROUND(+D7*D35,2)</f>
        <v>584812.5</v>
      </c>
      <c r="E37" s="29">
        <f>ROUND(+E7*E35,2)</f>
        <v>178923.24</v>
      </c>
      <c r="F37" s="29">
        <f aca="true" t="shared" si="11" ref="F37:M37">ROUND(+F7*F35,2)</f>
        <v>570242.92</v>
      </c>
      <c r="G37" s="29">
        <f t="shared" si="11"/>
        <v>756503.57</v>
      </c>
      <c r="H37" s="29">
        <f t="shared" si="11"/>
        <v>835139.94</v>
      </c>
      <c r="I37" s="29">
        <f t="shared" si="11"/>
        <v>698260.82</v>
      </c>
      <c r="J37" s="29">
        <f t="shared" si="11"/>
        <v>590614.14</v>
      </c>
      <c r="K37" s="29">
        <f t="shared" si="11"/>
        <v>663846.45</v>
      </c>
      <c r="L37" s="29">
        <f t="shared" si="11"/>
        <v>353240.7</v>
      </c>
      <c r="M37" s="29">
        <f t="shared" si="11"/>
        <v>206568.68</v>
      </c>
      <c r="N37" s="29">
        <f>SUM(B37:M37)</f>
        <v>7003180.26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-96558</v>
      </c>
      <c r="C39" s="30">
        <f>+C40+C43+C50</f>
        <v>-97605</v>
      </c>
      <c r="D39" s="30">
        <f>+D40+D43+D50</f>
        <v>-57195</v>
      </c>
      <c r="E39" s="30">
        <f>+E40+E43+E50</f>
        <v>-16911</v>
      </c>
      <c r="F39" s="30">
        <f aca="true" t="shared" si="12" ref="F39:M39">+F40+F43+F50</f>
        <v>-46896</v>
      </c>
      <c r="G39" s="30">
        <f t="shared" si="12"/>
        <v>-89568</v>
      </c>
      <c r="H39" s="30">
        <f t="shared" si="12"/>
        <v>-115923</v>
      </c>
      <c r="I39" s="30">
        <f t="shared" si="12"/>
        <v>-54765</v>
      </c>
      <c r="J39" s="30">
        <f t="shared" si="12"/>
        <v>-71079</v>
      </c>
      <c r="K39" s="30">
        <f t="shared" si="12"/>
        <v>-54249</v>
      </c>
      <c r="L39" s="30">
        <f t="shared" si="12"/>
        <v>-42828</v>
      </c>
      <c r="M39" s="30">
        <f t="shared" si="12"/>
        <v>-26145</v>
      </c>
      <c r="N39" s="30">
        <f>+N40+N43+N50</f>
        <v>-769722</v>
      </c>
      <c r="P39" s="42"/>
    </row>
    <row r="40" spans="1:16" ht="18.75" customHeight="1">
      <c r="A40" s="17" t="s">
        <v>70</v>
      </c>
      <c r="B40" s="31">
        <f>B41+B42</f>
        <v>-96558</v>
      </c>
      <c r="C40" s="31">
        <f>C41+C42</f>
        <v>-97605</v>
      </c>
      <c r="D40" s="31">
        <f>D41+D42</f>
        <v>-57195</v>
      </c>
      <c r="E40" s="31">
        <f>E41+E42</f>
        <v>-16911</v>
      </c>
      <c r="F40" s="31">
        <f aca="true" t="shared" si="13" ref="F40:M40">F41+F42</f>
        <v>-46896</v>
      </c>
      <c r="G40" s="31">
        <f t="shared" si="13"/>
        <v>-89568</v>
      </c>
      <c r="H40" s="31">
        <f t="shared" si="13"/>
        <v>-115923</v>
      </c>
      <c r="I40" s="31">
        <f t="shared" si="13"/>
        <v>-54765</v>
      </c>
      <c r="J40" s="31">
        <f t="shared" si="13"/>
        <v>-71079</v>
      </c>
      <c r="K40" s="31">
        <f t="shared" si="13"/>
        <v>-54249</v>
      </c>
      <c r="L40" s="31">
        <f t="shared" si="13"/>
        <v>-42828</v>
      </c>
      <c r="M40" s="31">
        <f t="shared" si="13"/>
        <v>-26145</v>
      </c>
      <c r="N40" s="30">
        <f aca="true" t="shared" si="14" ref="N40:N50">SUM(B40:M40)</f>
        <v>-769722</v>
      </c>
      <c r="P40" s="42"/>
    </row>
    <row r="41" spans="1:16" ht="18.75" customHeight="1">
      <c r="A41" s="13" t="s">
        <v>67</v>
      </c>
      <c r="B41" s="20">
        <f>ROUND(-B9*$D$3,2)</f>
        <v>-96558</v>
      </c>
      <c r="C41" s="20">
        <f>ROUND(-C9*$D$3,2)</f>
        <v>-97605</v>
      </c>
      <c r="D41" s="20">
        <f>ROUND(-D9*$D$3,2)</f>
        <v>-57195</v>
      </c>
      <c r="E41" s="20">
        <f>ROUND(-E9*$D$3,2)</f>
        <v>-16911</v>
      </c>
      <c r="F41" s="20">
        <f aca="true" t="shared" si="15" ref="F41:M41">ROUND(-F9*$D$3,2)</f>
        <v>-46896</v>
      </c>
      <c r="G41" s="20">
        <f t="shared" si="15"/>
        <v>-89568</v>
      </c>
      <c r="H41" s="20">
        <f t="shared" si="15"/>
        <v>-115923</v>
      </c>
      <c r="I41" s="20">
        <f t="shared" si="15"/>
        <v>-54765</v>
      </c>
      <c r="J41" s="20">
        <f t="shared" si="15"/>
        <v>-71079</v>
      </c>
      <c r="K41" s="20">
        <f t="shared" si="15"/>
        <v>-54249</v>
      </c>
      <c r="L41" s="20">
        <f t="shared" si="15"/>
        <v>-42828</v>
      </c>
      <c r="M41" s="20">
        <f t="shared" si="15"/>
        <v>-26145</v>
      </c>
      <c r="N41" s="56">
        <f t="shared" si="14"/>
        <v>-769722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792637.42</v>
      </c>
      <c r="C52" s="34">
        <f aca="true" t="shared" si="18" ref="C52:M52">+C37+C39</f>
        <v>578226.88</v>
      </c>
      <c r="D52" s="34">
        <f t="shared" si="18"/>
        <v>527617.5</v>
      </c>
      <c r="E52" s="34">
        <f t="shared" si="18"/>
        <v>162012.24</v>
      </c>
      <c r="F52" s="34">
        <f t="shared" si="18"/>
        <v>523346.92000000004</v>
      </c>
      <c r="G52" s="34">
        <f t="shared" si="18"/>
        <v>666935.57</v>
      </c>
      <c r="H52" s="34">
        <f t="shared" si="18"/>
        <v>719216.94</v>
      </c>
      <c r="I52" s="34">
        <f t="shared" si="18"/>
        <v>643495.82</v>
      </c>
      <c r="J52" s="34">
        <f t="shared" si="18"/>
        <v>519535.14</v>
      </c>
      <c r="K52" s="34">
        <f t="shared" si="18"/>
        <v>609597.45</v>
      </c>
      <c r="L52" s="34">
        <f t="shared" si="18"/>
        <v>310412.7</v>
      </c>
      <c r="M52" s="34">
        <f t="shared" si="18"/>
        <v>180423.68</v>
      </c>
      <c r="N52" s="34">
        <f>SUM(B52:M52)</f>
        <v>6233458.26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6233458.289999999</v>
      </c>
      <c r="P55" s="42"/>
    </row>
    <row r="56" spans="1:14" ht="18.75" customHeight="1">
      <c r="A56" s="17" t="s">
        <v>80</v>
      </c>
      <c r="B56" s="44">
        <v>147375.99</v>
      </c>
      <c r="C56" s="44">
        <v>130567.73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277943.72</v>
      </c>
    </row>
    <row r="57" spans="1:14" ht="18.75" customHeight="1">
      <c r="A57" s="17" t="s">
        <v>81</v>
      </c>
      <c r="B57" s="44">
        <v>321022.58</v>
      </c>
      <c r="C57" s="44">
        <v>239755.55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560778.13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527617.51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527617.51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134565.94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134565.94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145661.21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145661.21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178105.85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178105.85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275069.79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275069.79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135273.75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135273.75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311677.45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311677.45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336144.5</v>
      </c>
      <c r="K65" s="43">
        <v>0</v>
      </c>
      <c r="L65" s="43">
        <v>0</v>
      </c>
      <c r="M65" s="43">
        <v>0</v>
      </c>
      <c r="N65" s="34">
        <f t="shared" si="19"/>
        <v>336144.5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281171.86</v>
      </c>
      <c r="L66" s="43">
        <v>0</v>
      </c>
      <c r="M66" s="43">
        <v>0</v>
      </c>
      <c r="N66" s="31">
        <f t="shared" si="19"/>
        <v>281171.86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219676.05</v>
      </c>
      <c r="M67" s="43">
        <v>0</v>
      </c>
      <c r="N67" s="34">
        <f t="shared" si="19"/>
        <v>219676.05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180423.68</v>
      </c>
      <c r="N68" s="31">
        <f t="shared" si="19"/>
        <v>180423.68</v>
      </c>
    </row>
    <row r="69" spans="1:14" ht="18.75" customHeight="1">
      <c r="A69" s="40" t="s">
        <v>92</v>
      </c>
      <c r="B69" s="38">
        <v>324238.85</v>
      </c>
      <c r="C69" s="38">
        <v>207903.6</v>
      </c>
      <c r="D69" s="43">
        <v>0</v>
      </c>
      <c r="E69" s="38">
        <v>27446.3</v>
      </c>
      <c r="F69" s="38">
        <v>377685.71</v>
      </c>
      <c r="G69" s="38">
        <v>488829.73</v>
      </c>
      <c r="H69" s="38">
        <v>308873.4</v>
      </c>
      <c r="I69" s="38">
        <v>331818.38</v>
      </c>
      <c r="J69" s="38">
        <v>183390.64</v>
      </c>
      <c r="K69" s="38">
        <v>328425.59</v>
      </c>
      <c r="L69" s="38">
        <v>90736.65</v>
      </c>
      <c r="M69" s="43">
        <v>0</v>
      </c>
      <c r="N69" s="38">
        <f>SUM(B69:M69)</f>
        <v>2669348.8499999996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1.946498547663058</v>
      </c>
      <c r="C73" s="54">
        <v>1.9380952614973315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1.6940000048062829</v>
      </c>
      <c r="C74" s="54">
        <v>1.5929291507339849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1.5792000205226804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1.9565999606325046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1.8176000050998617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1.4483000120611327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1.703564303378945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1.6206000097562563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1.6409319032634826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1.8492000037571739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2.097143179429942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2.089000040451438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2014-08-22T18:40:00Z</dcterms:modified>
  <cp:category/>
  <cp:version/>
  <cp:contentType/>
  <cp:contentStatus/>
</cp:coreProperties>
</file>