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<sst xmlns="http://schemas.openxmlformats.org/spreadsheetml/2006/main" count="100" uniqueCount="119">
  <si>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</si>
  <si>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</si>
  <si>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</si>
  <si>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</si>
  <si>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</si>
  <si>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</si>
  <si>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</si>
  <si>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</si>
  <si>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</si>
  <si>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</si>
  <si>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</si>
  <si>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</si>
  <si>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</si>
  <si>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</si>
  <si>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</si>
  <si>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</si>
  <si>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</si>
  <si>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</si>
  <si>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</si>
  <si>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</si>
  <si>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</si>
  <si>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</si>
  <si>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</si>
  <si>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</si>
  <si>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</si>
  <si>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</si>
  <si>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</si>
  <si>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</si>
  <si>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</si>
  <si>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</si>
  <si>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</si>
  <si>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</si>
  <si>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</si>
  <si>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</si>
  <si>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</si>
  <si>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</si>
  <si>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</si>
  <si>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</si>
  <si>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</si>
  <si>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</si>
  <si>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</si>
  <si>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</si>
  <si>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</si>
  <si>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</si>
  <si>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</si>
  <si>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</si>
  <si>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</si>
  <si>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</si>
  <si>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</si>
  <si>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</si>
  <si>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</si>
  <si>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</si>
  <si>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</si>
  <si>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</si>
  <si>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</si>
  <si>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</si>
  <si>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</si>
  <si>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</si>
  <si>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</si>
  <si>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</si>
  <si>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</si>
  <si>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</si>
  <si>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</si>
  <si>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</si>
  <si>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</si>
  <si>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</si>
  <si>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</si>
  <si>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</si>
  <si>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</si>
  <si>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</si>
  <si>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</si>
  <si>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</si>
  <si>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</si>
  <si>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</si>
  <si>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</si>
  <si>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</si>
  <si>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</si>
  <si>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</si>
  <si>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</si>
  <si>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</si>
  <si>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</si>
  <si>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</si>
  <si>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</si>
  <si>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</si>
  <si>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</si>
  <si>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</si>
  <si>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</si>
  <si>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</si>
  <si>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</si>
  <si>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</si>
  <si>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</si>
  <si>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</si>
  <si>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</si>
  <si>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</si>
  <si>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</si>
  <si>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</si>
  <si>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</si>
  <si>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23/07/14 - VENCIMENTO 30/07/14</t>
  </si>
  <si>
    <t>OPERAÇÃO 24/07/14 - VENCIMENTO 31/07/14</t>
  </si>
  <si>
    <t>OPERAÇÃO 25/07/14 - VENCIMENTO 01/08/14</t>
  </si>
  <si>
    <t>OPERAÇÃO 26/07/14 - VENCIMENTO 01/08/14</t>
  </si>
  <si>
    <t>OPERAÇÃO 27/07/14 - VENCIMENTO 01/08/14</t>
  </si>
  <si>
    <t>OPERAÇÃO 28/07/14 - VENCIMENTO 04/08/14</t>
  </si>
  <si>
    <t>OPERAÇÃO 29/07/14 - VENCIMENTO 05/08/14</t>
  </si>
  <si>
    <t>OPERAÇÃO 30/07/14 - VENCIMENTO 06/08/14</t>
  </si>
  <si>
    <t>OPERAÇÃO 01/08/14 - VENCIMENTO 08/08/14</t>
  </si>
  <si>
    <t>OPERAÇÃO 31/07/14 - VENCIMENTO 07/08/14</t>
  </si>
  <si>
    <t>OPERAÇÃO 02/08/14 - VENCIMENTO 08/08/14</t>
  </si>
  <si>
    <t>OPERAÇÃO 03/08/14 - VENCIMENTO 08/08/14</t>
  </si>
  <si>
    <t>OPERAÇÃO 04/08/14 - VENCIMENTO 11/08/14</t>
  </si>
  <si>
    <t>OPERAÇÃO 05/08/14 - VENCIMENTO 12/08/14</t>
  </si>
  <si>
    <t>OPERAÇÃO 06/08/14 - VENCIMENTO 13/08/14</t>
  </si>
  <si>
    <t>OPERAÇÃO 07/08/14 - VENCIMENTO 14/08/14</t>
  </si>
  <si>
    <t>OPERAÇÃO 08/08/14 - VENCIMENTO 15/08/14</t>
  </si>
  <si>
    <t>OPERAÇÃO 09/08/14 - VENCIMENTO 15/08/14</t>
  </si>
  <si>
    <t>OPERAÇÃO 10/08/14 - VENCIMENTO 15/08/14</t>
  </si>
  <si>
    <t>OPERAÇÃO 11/08/14 - VENCIMENTO 18/08/14</t>
  </si>
  <si>
    <t>OPERAÇÃO 12/08/14 - VENCIMENTO 19/08/14</t>
  </si>
  <si>
    <t>OPERAÇÃO 13/08/14 - VENCIMENTO 20/08/14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</si>
</sst>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171" fontId="41" fillId="0" borderId="10" xfId="52" applyFont="1" applyFill="1" applyBorder="1" applyAlignment="1">
      <alignment vertical="center"/>
    </xf>
    <xf numFmtId="171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171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44" fontId="41" fillId="34" borderId="10" xfId="45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horizontal="center" vertical="center"/>
    </xf>
    <xf numFmtId="170" fontId="41" fillId="0" borderId="10" xfId="45" applyNumberFormat="1" applyFont="1" applyFill="1" applyBorder="1" applyAlignment="1">
      <alignment vertical="center"/>
    </xf>
    <xf numFmtId="171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1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1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1" fillId="0" borderId="10" xfId="45" applyNumberFormat="1" applyFont="1" applyBorder="1" applyAlignment="1">
      <alignment vertical="center"/>
    </xf>
    <xf numFmtId="44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171" fontId="41" fillId="0" borderId="12" xfId="45" applyNumberFormat="1" applyFont="1" applyBorder="1" applyAlignment="1">
      <alignment vertical="center"/>
    </xf>
    <xf numFmtId="171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171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171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170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8" sqref="B3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486353</v>
      </c>
      <c r="C7" s="10">
        <f>C8+C20+C24</f>
        <v>361601</v>
      </c>
      <c r="D7" s="10">
        <f>D8+D20+D24</f>
        <v>356543</v>
      </c>
      <c r="E7" s="10">
        <f>E8+E20+E24</f>
        <v>83777</v>
      </c>
      <c r="F7" s="10">
        <f aca="true" t="shared" si="0" ref="F7:M7">F8+F20+F24</f>
        <v>290292</v>
      </c>
      <c r="G7" s="10">
        <f t="shared" si="0"/>
        <v>485189</v>
      </c>
      <c r="H7" s="10">
        <f t="shared" si="0"/>
        <v>470576</v>
      </c>
      <c r="I7" s="10">
        <f t="shared" si="0"/>
        <v>396602</v>
      </c>
      <c r="J7" s="10">
        <f t="shared" si="0"/>
        <v>305960</v>
      </c>
      <c r="K7" s="10">
        <f t="shared" si="0"/>
        <v>365822</v>
      </c>
      <c r="L7" s="10">
        <f t="shared" si="0"/>
        <v>156996</v>
      </c>
      <c r="M7" s="10">
        <f t="shared" si="0"/>
        <v>93373</v>
      </c>
      <c r="N7" s="10">
        <f>+N8+N20+N24</f>
        <v>3853084</v>
      </c>
      <c r="P7" s="41"/>
    </row>
    <row r="8" spans="1:14" ht="18.75" customHeight="1">
      <c r="A8" s="11" t="s">
        <v>34</v>
      </c>
      <c r="B8" s="12">
        <f>+B9+B12+B16</f>
        <v>266313</v>
      </c>
      <c r="C8" s="12">
        <f>+C9+C12+C16</f>
        <v>208903</v>
      </c>
      <c r="D8" s="12">
        <f>+D9+D12+D16</f>
        <v>220387</v>
      </c>
      <c r="E8" s="12">
        <f>+E9+E12+E16</f>
        <v>50223</v>
      </c>
      <c r="F8" s="12">
        <f aca="true" t="shared" si="1" ref="F8:M8">+F9+F12+F16</f>
        <v>167213</v>
      </c>
      <c r="G8" s="12">
        <f t="shared" si="1"/>
        <v>284125</v>
      </c>
      <c r="H8" s="12">
        <f t="shared" si="1"/>
        <v>264006</v>
      </c>
      <c r="I8" s="12">
        <f t="shared" si="1"/>
        <v>223234</v>
      </c>
      <c r="J8" s="12">
        <f t="shared" si="1"/>
        <v>177017</v>
      </c>
      <c r="K8" s="12">
        <f t="shared" si="1"/>
        <v>192261</v>
      </c>
      <c r="L8" s="12">
        <f t="shared" si="1"/>
        <v>92135</v>
      </c>
      <c r="M8" s="12">
        <f t="shared" si="1"/>
        <v>58011</v>
      </c>
      <c r="N8" s="12">
        <f>SUM(B8:M8)</f>
        <v>2203828</v>
      </c>
    </row>
    <row r="9" spans="1:14" ht="18.75" customHeight="1">
      <c r="A9" s="13" t="s">
        <v>7</v>
      </c>
      <c r="B9" s="14">
        <v>28347</v>
      </c>
      <c r="C9" s="14">
        <v>28570</v>
      </c>
      <c r="D9" s="14">
        <v>16916</v>
      </c>
      <c r="E9" s="14">
        <v>4657</v>
      </c>
      <c r="F9" s="14">
        <v>13643</v>
      </c>
      <c r="G9" s="14">
        <v>26227</v>
      </c>
      <c r="H9" s="14">
        <v>34702</v>
      </c>
      <c r="I9" s="14">
        <v>16269</v>
      </c>
      <c r="J9" s="14">
        <v>20479</v>
      </c>
      <c r="K9" s="14">
        <v>15889</v>
      </c>
      <c r="L9" s="14">
        <v>13192</v>
      </c>
      <c r="M9" s="14">
        <v>7825</v>
      </c>
      <c r="N9" s="12">
        <f aca="true" t="shared" si="2" ref="N9:N19">SUM(B9:M9)</f>
        <v>237731</v>
      </c>
    </row>
    <row r="10" spans="1:14" ht="18.75" customHeight="1">
      <c r="A10" s="15" t="s">
        <v>8</v>
      </c>
      <c r="B10" s="14">
        <f>+B9-B11</f>
        <v>29402</v>
      </c>
      <c r="C10" s="14">
        <f>+C9-C11</f>
        <v>28932</v>
      </c>
      <c r="D10" s="14">
        <f>+D9-D11</f>
        <v>18317</v>
      </c>
      <c r="E10" s="14">
        <f>+E9-E11</f>
        <v>5012</v>
      </c>
      <c r="F10" s="14">
        <f aca="true" t="shared" si="3" ref="F10:M10">+F9-F11</f>
        <v>14679</v>
      </c>
      <c r="G10" s="14">
        <f t="shared" si="3"/>
        <v>28156</v>
      </c>
      <c r="H10" s="14">
        <f t="shared" si="3"/>
        <v>36523</v>
      </c>
      <c r="I10" s="14">
        <f t="shared" si="3"/>
        <v>16348</v>
      </c>
      <c r="J10" s="14">
        <f t="shared" si="3"/>
        <v>22391</v>
      </c>
      <c r="K10" s="14">
        <f t="shared" si="3"/>
        <v>17449</v>
      </c>
      <c r="L10" s="14">
        <f t="shared" si="3"/>
        <v>12904</v>
      </c>
      <c r="M10" s="14">
        <f t="shared" si="3"/>
        <v>7618</v>
      </c>
      <c r="N10" s="12">
        <f t="shared" si="2"/>
        <v>237731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236373</v>
      </c>
      <c r="C12" s="14">
        <f>C13+C14+C15</f>
        <v>179766</v>
      </c>
      <c r="D12" s="14">
        <f>D13+D14+D15</f>
        <v>201991</v>
      </c>
      <c r="E12" s="14">
        <f>E13+E14+E15</f>
        <v>45164</v>
      </c>
      <c r="F12" s="14">
        <f aca="true" t="shared" si="4" ref="F12:M12">F13+F14+F15</f>
        <v>152208</v>
      </c>
      <c r="G12" s="14">
        <f t="shared" si="4"/>
        <v>255777</v>
      </c>
      <c r="H12" s="14">
        <f t="shared" si="4"/>
        <v>227266</v>
      </c>
      <c r="I12" s="14">
        <f t="shared" si="4"/>
        <v>206224</v>
      </c>
      <c r="J12" s="14">
        <f t="shared" si="4"/>
        <v>154497</v>
      </c>
      <c r="K12" s="14">
        <f t="shared" si="4"/>
        <v>173996</v>
      </c>
      <c r="L12" s="14">
        <f t="shared" si="4"/>
        <v>79201</v>
      </c>
      <c r="M12" s="14">
        <f t="shared" si="4"/>
        <v>50358</v>
      </c>
      <c r="N12" s="12">
        <f t="shared" si="2"/>
        <v>1962821</v>
      </c>
    </row>
    <row r="13" spans="1:14" ht="18.75" customHeight="1">
      <c r="A13" s="15" t="s">
        <v>10</v>
      </c>
      <c r="B13" s="14">
        <v>105004</v>
      </c>
      <c r="C13" s="14">
        <v>86818</v>
      </c>
      <c r="D13" s="14">
        <v>92213</v>
      </c>
      <c r="E13" s="14">
        <v>20925</v>
      </c>
      <c r="F13" s="14">
        <v>68582</v>
      </c>
      <c r="G13" s="14">
        <v>120847</v>
      </c>
      <c r="H13" s="14">
        <v>109969</v>
      </c>
      <c r="I13" s="14">
        <v>99293</v>
      </c>
      <c r="J13" s="14">
        <v>68753</v>
      </c>
      <c r="K13" s="14">
        <v>77627</v>
      </c>
      <c r="L13" s="14">
        <v>38292</v>
      </c>
      <c r="M13" s="14">
        <v>22829</v>
      </c>
      <c r="N13" s="12">
        <f t="shared" si="2"/>
        <v>959866</v>
      </c>
    </row>
    <row r="14" spans="1:14" ht="18.75" customHeight="1">
      <c r="A14" s="15" t="s">
        <v>11</v>
      </c>
      <c r="B14" s="14">
        <v>111126</v>
      </c>
      <c r="C14" s="14">
        <v>85036</v>
      </c>
      <c r="D14" s="14">
        <v>98856</v>
      </c>
      <c r="E14" s="14">
        <v>21613</v>
      </c>
      <c r="F14" s="14">
        <v>71785</v>
      </c>
      <c r="G14" s="14">
        <v>118956</v>
      </c>
      <c r="H14" s="14">
        <v>101905</v>
      </c>
      <c r="I14" s="14">
        <v>98782</v>
      </c>
      <c r="J14" s="14">
        <v>69914</v>
      </c>
      <c r="K14" s="14">
        <v>80071</v>
      </c>
      <c r="L14" s="14">
        <v>38314</v>
      </c>
      <c r="M14" s="14">
        <v>24688</v>
      </c>
      <c r="N14" s="12">
        <f t="shared" si="2"/>
        <v>865713</v>
      </c>
    </row>
    <row r="15" spans="1:14" ht="18.75" customHeight="1">
      <c r="A15" s="15" t="s">
        <v>12</v>
      </c>
      <c r="B15" s="14">
        <v>28533</v>
      </c>
      <c r="C15" s="14">
        <v>25461</v>
      </c>
      <c r="D15" s="14">
        <v>19989</v>
      </c>
      <c r="E15" s="14">
        <v>6116</v>
      </c>
      <c r="F15" s="14">
        <v>20852</v>
      </c>
      <c r="G15" s="14">
        <v>33995</v>
      </c>
      <c r="H15" s="14">
        <v>26851</v>
      </c>
      <c r="I15" s="14">
        <v>21831</v>
      </c>
      <c r="J15" s="14">
        <v>17696</v>
      </c>
      <c r="K15" s="14">
        <v>18998</v>
      </c>
      <c r="L15" s="14">
        <v>8037</v>
      </c>
      <c r="M15" s="14">
        <v>4633</v>
      </c>
      <c r="N15" s="12">
        <f t="shared" si="2"/>
        <v>137242</v>
      </c>
    </row>
    <row r="16" spans="1:14" ht="18.75" customHeight="1">
      <c r="A16" s="16" t="s">
        <v>33</v>
      </c>
      <c r="B16" s="14">
        <f>B17+B18+B19</f>
        <v>538</v>
      </c>
      <c r="C16" s="14">
        <f>C17+C18+C19</f>
        <v>205</v>
      </c>
      <c r="D16" s="14">
        <f>D17+D18+D19</f>
        <v>79</v>
      </c>
      <c r="E16" s="14">
        <f>E17+E18+E19</f>
        <v>47</v>
      </c>
      <c r="F16" s="14">
        <f aca="true" t="shared" si="5" ref="F16:M16">F17+F18+F19</f>
        <v>326</v>
      </c>
      <c r="G16" s="14">
        <f t="shared" si="5"/>
        <v>192</v>
      </c>
      <c r="H16" s="14">
        <f t="shared" si="5"/>
        <v>217</v>
      </c>
      <c r="I16" s="14">
        <f t="shared" si="5"/>
        <v>662</v>
      </c>
      <c r="J16" s="14">
        <f t="shared" si="5"/>
        <v>129</v>
      </c>
      <c r="K16" s="14">
        <f t="shared" si="5"/>
        <v>816</v>
      </c>
      <c r="L16" s="14">
        <f t="shared" si="5"/>
        <v>30</v>
      </c>
      <c r="M16" s="14">
        <f t="shared" si="5"/>
        <v>35</v>
      </c>
      <c r="N16" s="12">
        <f t="shared" si="2"/>
        <v>3276</v>
      </c>
    </row>
    <row r="17" spans="1:14" ht="18.75" customHeight="1">
      <c r="A17" s="15" t="s">
        <v>30</v>
      </c>
      <c r="B17" s="14">
        <v>3153</v>
      </c>
      <c r="C17" s="14">
        <v>2562</v>
      </c>
      <c r="D17" s="14">
        <v>1816</v>
      </c>
      <c r="E17" s="14">
        <v>518</v>
      </c>
      <c r="F17" s="14">
        <v>1878</v>
      </c>
      <c r="G17" s="14">
        <v>3692</v>
      </c>
      <c r="H17" s="14">
        <v>3213</v>
      </c>
      <c r="I17" s="14">
        <v>2461</v>
      </c>
      <c r="J17" s="14">
        <v>1998</v>
      </c>
      <c r="K17" s="14">
        <v>2326</v>
      </c>
      <c r="L17" s="14">
        <v>944</v>
      </c>
      <c r="M17" s="14">
        <v>486</v>
      </c>
      <c r="N17" s="12">
        <f t="shared" si="2"/>
        <v>2555</v>
      </c>
    </row>
    <row r="18" spans="1:14" ht="18.75" customHeight="1">
      <c r="A18" s="15" t="s">
        <v>31</v>
      </c>
      <c r="B18" s="14">
        <v>197</v>
      </c>
      <c r="C18" s="14">
        <v>176</v>
      </c>
      <c r="D18" s="14">
        <v>203</v>
      </c>
      <c r="E18" s="14">
        <v>42</v>
      </c>
      <c r="F18" s="14">
        <v>117</v>
      </c>
      <c r="G18" s="14">
        <v>279</v>
      </c>
      <c r="H18" s="14">
        <v>238</v>
      </c>
      <c r="I18" s="14">
        <v>177</v>
      </c>
      <c r="J18" s="14">
        <v>112</v>
      </c>
      <c r="K18" s="14">
        <v>180</v>
      </c>
      <c r="L18" s="14">
        <v>71</v>
      </c>
      <c r="M18" s="14">
        <v>30</v>
      </c>
      <c r="N18" s="12">
        <f t="shared" si="2"/>
        <v>190</v>
      </c>
    </row>
    <row r="19" spans="1:14" ht="18.75" customHeight="1">
      <c r="A19" s="15" t="s">
        <v>32</v>
      </c>
      <c r="B19" s="14">
        <v>4053</v>
      </c>
      <c r="C19" s="14">
        <v>3453</v>
      </c>
      <c r="D19" s="14">
        <v>2436</v>
      </c>
      <c r="E19" s="14">
        <v>724</v>
      </c>
      <c r="F19" s="14">
        <v>3126</v>
      </c>
      <c r="G19" s="14">
        <v>4848</v>
      </c>
      <c r="H19" s="14">
        <v>3798</v>
      </c>
      <c r="I19" s="14">
        <v>2773</v>
      </c>
      <c r="J19" s="14">
        <v>2143</v>
      </c>
      <c r="K19" s="14">
        <v>2340</v>
      </c>
      <c r="L19" s="14">
        <v>881</v>
      </c>
      <c r="M19" s="14">
        <v>451</v>
      </c>
      <c r="N19" s="12">
        <f t="shared" si="2"/>
        <v>531</v>
      </c>
    </row>
    <row r="20" spans="1:14" ht="18.75" customHeight="1">
      <c r="A20" s="17" t="s">
        <v>13</v>
      </c>
      <c r="B20" s="18">
        <f>B21+B22+B23</f>
        <v>162359</v>
      </c>
      <c r="C20" s="18">
        <f>C21+C22+C23</f>
        <v>104680</v>
      </c>
      <c r="D20" s="18">
        <f>D21+D22+D23</f>
        <v>90948</v>
      </c>
      <c r="E20" s="18">
        <f>E21+E22+E23</f>
        <v>21122</v>
      </c>
      <c r="F20" s="18">
        <f aca="true" t="shared" si="6" ref="F20:M20">F21+F22+F23</f>
        <v>78029</v>
      </c>
      <c r="G20" s="18">
        <f t="shared" si="6"/>
        <v>130620</v>
      </c>
      <c r="H20" s="18">
        <f t="shared" si="6"/>
        <v>144206</v>
      </c>
      <c r="I20" s="18">
        <f t="shared" si="6"/>
        <v>131606</v>
      </c>
      <c r="J20" s="18">
        <f t="shared" si="6"/>
        <v>91054</v>
      </c>
      <c r="K20" s="18">
        <f t="shared" si="6"/>
        <v>138638</v>
      </c>
      <c r="L20" s="18">
        <f t="shared" si="6"/>
        <v>52967</v>
      </c>
      <c r="M20" s="18">
        <f t="shared" si="6"/>
        <v>29596</v>
      </c>
      <c r="N20" s="12">
        <f aca="true" t="shared" si="7" ref="N20:N26">SUM(B20:M20)</f>
        <v>1175825</v>
      </c>
    </row>
    <row r="21" spans="1:14" ht="18.75" customHeight="1">
      <c r="A21" s="13" t="s">
        <v>14</v>
      </c>
      <c r="B21" s="14">
        <v>77326</v>
      </c>
      <c r="C21" s="14">
        <v>55733</v>
      </c>
      <c r="D21" s="14">
        <v>45623</v>
      </c>
      <c r="E21" s="14">
        <v>11056</v>
      </c>
      <c r="F21" s="14">
        <v>38058</v>
      </c>
      <c r="G21" s="14">
        <v>68068</v>
      </c>
      <c r="H21" s="14">
        <v>76819</v>
      </c>
      <c r="I21" s="14">
        <v>68982</v>
      </c>
      <c r="J21" s="14">
        <v>44452</v>
      </c>
      <c r="K21" s="14">
        <v>67593</v>
      </c>
      <c r="L21" s="14">
        <v>27508</v>
      </c>
      <c r="M21" s="14">
        <v>14842</v>
      </c>
      <c r="N21" s="12">
        <f t="shared" si="7"/>
        <v>661208</v>
      </c>
    </row>
    <row r="22" spans="1:14" ht="18.75" customHeight="1">
      <c r="A22" s="13" t="s">
        <v>15</v>
      </c>
      <c r="B22" s="14">
        <v>68025</v>
      </c>
      <c r="C22" s="14">
        <v>41692</v>
      </c>
      <c r="D22" s="14">
        <v>37029</v>
      </c>
      <c r="E22" s="14">
        <v>8578</v>
      </c>
      <c r="F22" s="14">
        <v>31462</v>
      </c>
      <c r="G22" s="14">
        <v>50260</v>
      </c>
      <c r="H22" s="14">
        <v>54019</v>
      </c>
      <c r="I22" s="14">
        <v>53216</v>
      </c>
      <c r="J22" s="14">
        <v>35269</v>
      </c>
      <c r="K22" s="14">
        <v>56637</v>
      </c>
      <c r="L22" s="14">
        <v>22620</v>
      </c>
      <c r="M22" s="14">
        <v>12941</v>
      </c>
      <c r="N22" s="12">
        <f t="shared" si="7"/>
        <v>443451</v>
      </c>
    </row>
    <row r="23" spans="1:14" ht="18.75" customHeight="1">
      <c r="A23" s="13" t="s">
        <v>16</v>
      </c>
      <c r="B23" s="14">
        <v>15943</v>
      </c>
      <c r="C23" s="14">
        <v>11147</v>
      </c>
      <c r="D23" s="14">
        <v>8625</v>
      </c>
      <c r="E23" s="14">
        <v>2385</v>
      </c>
      <c r="F23" s="14">
        <v>9138</v>
      </c>
      <c r="G23" s="14">
        <v>14426</v>
      </c>
      <c r="H23" s="14">
        <v>12875</v>
      </c>
      <c r="I23" s="14">
        <v>11978</v>
      </c>
      <c r="J23" s="14">
        <v>7873</v>
      </c>
      <c r="K23" s="14">
        <v>11760</v>
      </c>
      <c r="L23" s="14">
        <v>4158</v>
      </c>
      <c r="M23" s="14">
        <v>2095</v>
      </c>
      <c r="N23" s="12">
        <f t="shared" si="7"/>
        <v>71166</v>
      </c>
    </row>
    <row r="24" spans="1:14" ht="18.75" customHeight="1">
      <c r="A24" s="17" t="s">
        <v>17</v>
      </c>
      <c r="B24" s="14">
        <f>B25+B26</f>
        <v>57681</v>
      </c>
      <c r="C24" s="14">
        <f>C25+C26</f>
        <v>48018</v>
      </c>
      <c r="D24" s="14">
        <f>D25+D26</f>
        <v>45208</v>
      </c>
      <c r="E24" s="14">
        <f>E25+E26</f>
        <v>12432</v>
      </c>
      <c r="F24" s="14">
        <f aca="true" t="shared" si="8" ref="F24:M24">F25+F26</f>
        <v>45050</v>
      </c>
      <c r="G24" s="14">
        <f t="shared" si="8"/>
        <v>70444</v>
      </c>
      <c r="H24" s="14">
        <f t="shared" si="8"/>
        <v>62364</v>
      </c>
      <c r="I24" s="14">
        <f t="shared" si="8"/>
        <v>41762</v>
      </c>
      <c r="J24" s="14">
        <f t="shared" si="8"/>
        <v>37889</v>
      </c>
      <c r="K24" s="14">
        <f t="shared" si="8"/>
        <v>34923</v>
      </c>
      <c r="L24" s="14">
        <f t="shared" si="8"/>
        <v>11894</v>
      </c>
      <c r="M24" s="14">
        <f t="shared" si="8"/>
        <v>5766</v>
      </c>
      <c r="N24" s="12">
        <f t="shared" si="7"/>
        <v>473431</v>
      </c>
    </row>
    <row r="25" spans="1:14" ht="18.75" customHeight="1">
      <c r="A25" s="13" t="s">
        <v>18</v>
      </c>
      <c r="B25" s="14">
        <v>33410</v>
      </c>
      <c r="C25" s="14">
        <v>28957</v>
      </c>
      <c r="D25" s="14">
        <v>26805</v>
      </c>
      <c r="E25" s="14">
        <v>7142</v>
      </c>
      <c r="F25" s="14">
        <v>26003</v>
      </c>
      <c r="G25" s="14">
        <v>41359</v>
      </c>
      <c r="H25" s="14">
        <v>36789</v>
      </c>
      <c r="I25" s="14">
        <v>24518</v>
      </c>
      <c r="J25" s="14">
        <v>20788</v>
      </c>
      <c r="K25" s="14">
        <v>19602</v>
      </c>
      <c r="L25" s="14">
        <v>6827</v>
      </c>
      <c r="M25" s="14">
        <v>3320</v>
      </c>
      <c r="N25" s="12">
        <f t="shared" si="7"/>
        <v>302996</v>
      </c>
    </row>
    <row r="26" spans="1:14" ht="18.75" customHeight="1">
      <c r="A26" s="13" t="s">
        <v>19</v>
      </c>
      <c r="B26" s="14">
        <v>18793</v>
      </c>
      <c r="C26" s="14">
        <v>16289</v>
      </c>
      <c r="D26" s="14">
        <v>15078</v>
      </c>
      <c r="E26" s="14">
        <v>4017</v>
      </c>
      <c r="F26" s="14">
        <v>14627</v>
      </c>
      <c r="G26" s="14">
        <v>23265</v>
      </c>
      <c r="H26" s="14">
        <v>20694</v>
      </c>
      <c r="I26" s="14">
        <v>13791</v>
      </c>
      <c r="J26" s="14">
        <v>11694</v>
      </c>
      <c r="K26" s="14">
        <v>11026</v>
      </c>
      <c r="L26" s="14">
        <v>3840</v>
      </c>
      <c r="M26" s="14">
        <v>1867</v>
      </c>
      <c r="N26" s="12">
        <f t="shared" si="7"/>
        <v>170435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0.9987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0.9916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0.994</v>
      </c>
      <c r="J30" s="22">
        <v>1</v>
      </c>
      <c r="K30" s="22">
        <v>1</v>
      </c>
      <c r="L30" s="22">
        <v>0.9992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846643.3</v>
      </c>
      <c r="C37" s="29">
        <f>ROUND(+C7*C35,2)</f>
        <v>608212.88</v>
      </c>
      <c r="D37" s="29">
        <f>ROUND(+D7*D35,2)</f>
        <v>563052.71</v>
      </c>
      <c r="E37" s="29">
        <f>ROUND(+E7*E35,2)</f>
        <v>163918.08</v>
      </c>
      <c r="F37" s="29">
        <f aca="true" t="shared" si="11" ref="F37:M37">ROUND(+F7*F35,2)</f>
        <v>527634.74</v>
      </c>
      <c r="G37" s="29">
        <f t="shared" si="11"/>
        <v>702699.23</v>
      </c>
      <c r="H37" s="29">
        <f t="shared" si="11"/>
        <v>791979.41</v>
      </c>
      <c r="I37" s="29">
        <f t="shared" si="11"/>
        <v>651180.82</v>
      </c>
      <c r="J37" s="29">
        <f t="shared" si="11"/>
        <v>565781.23</v>
      </c>
      <c r="K37" s="29">
        <f t="shared" si="11"/>
        <v>646736.71</v>
      </c>
      <c r="L37" s="29">
        <f t="shared" si="11"/>
        <v>329660.2</v>
      </c>
      <c r="M37" s="29">
        <f t="shared" si="11"/>
        <v>195056.2</v>
      </c>
      <c r="N37" s="29">
        <f>SUM(B37:M37)</f>
        <v>6592555.510000001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-88206</v>
      </c>
      <c r="C39" s="30">
        <f>+C40+C43+C50</f>
        <v>-86796</v>
      </c>
      <c r="D39" s="30">
        <f>+D40+D43+D50</f>
        <v>-54951</v>
      </c>
      <c r="E39" s="30">
        <f>+E40+E43+E50</f>
        <v>-15036</v>
      </c>
      <c r="F39" s="30">
        <f aca="true" t="shared" si="12" ref="F39:M39">+F40+F43+F50</f>
        <v>-44037</v>
      </c>
      <c r="G39" s="30">
        <f t="shared" si="12"/>
        <v>-84468</v>
      </c>
      <c r="H39" s="30">
        <f t="shared" si="12"/>
        <v>-109569</v>
      </c>
      <c r="I39" s="30">
        <f t="shared" si="12"/>
        <v>-49044</v>
      </c>
      <c r="J39" s="30">
        <f t="shared" si="12"/>
        <v>-67173</v>
      </c>
      <c r="K39" s="30">
        <f t="shared" si="12"/>
        <v>-52347</v>
      </c>
      <c r="L39" s="30">
        <f t="shared" si="12"/>
        <v>-38712</v>
      </c>
      <c r="M39" s="30">
        <f t="shared" si="12"/>
        <v>-22854</v>
      </c>
      <c r="N39" s="30">
        <f>+N40+N43+N50</f>
        <v>-713193</v>
      </c>
      <c r="P39" s="42"/>
    </row>
    <row r="40" spans="1:16" ht="18.75" customHeight="1">
      <c r="A40" s="17" t="s">
        <v>70</v>
      </c>
      <c r="B40" s="31">
        <f>B41+B42</f>
        <v>-88206</v>
      </c>
      <c r="C40" s="31">
        <f>C41+C42</f>
        <v>-86796</v>
      </c>
      <c r="D40" s="31">
        <f>D41+D42</f>
        <v>-54951</v>
      </c>
      <c r="E40" s="31">
        <f>E41+E42</f>
        <v>-15036</v>
      </c>
      <c r="F40" s="31">
        <f aca="true" t="shared" si="13" ref="F40:M40">F41+F42</f>
        <v>-44037</v>
      </c>
      <c r="G40" s="31">
        <f t="shared" si="13"/>
        <v>-84468</v>
      </c>
      <c r="H40" s="31">
        <f t="shared" si="13"/>
        <v>-109569</v>
      </c>
      <c r="I40" s="31">
        <f t="shared" si="13"/>
        <v>-49044</v>
      </c>
      <c r="J40" s="31">
        <f t="shared" si="13"/>
        <v>-67173</v>
      </c>
      <c r="K40" s="31">
        <f t="shared" si="13"/>
        <v>-52347</v>
      </c>
      <c r="L40" s="31">
        <f t="shared" si="13"/>
        <v>-38712</v>
      </c>
      <c r="M40" s="31">
        <f t="shared" si="13"/>
        <v>-22854</v>
      </c>
      <c r="N40" s="30">
        <f aca="true" t="shared" si="14" ref="N40:N50">SUM(B40:M40)</f>
        <v>-713193</v>
      </c>
      <c r="P40" s="42"/>
    </row>
    <row r="41" spans="1:16" ht="18.75" customHeight="1">
      <c r="A41" s="13" t="s">
        <v>67</v>
      </c>
      <c r="B41" s="20">
        <f>ROUND(-B9*$D$3,2)</f>
        <v>-88206</v>
      </c>
      <c r="C41" s="20">
        <f>ROUND(-C9*$D$3,2)</f>
        <v>-86796</v>
      </c>
      <c r="D41" s="20">
        <f>ROUND(-D9*$D$3,2)</f>
        <v>-54951</v>
      </c>
      <c r="E41" s="20">
        <f>ROUND(-E9*$D$3,2)</f>
        <v>-15036</v>
      </c>
      <c r="F41" s="20">
        <f aca="true" t="shared" si="15" ref="F41:M41">ROUND(-F9*$D$3,2)</f>
        <v>-44037</v>
      </c>
      <c r="G41" s="20">
        <f t="shared" si="15"/>
        <v>-84468</v>
      </c>
      <c r="H41" s="20">
        <f t="shared" si="15"/>
        <v>-109569</v>
      </c>
      <c r="I41" s="20">
        <f t="shared" si="15"/>
        <v>-49044</v>
      </c>
      <c r="J41" s="20">
        <f t="shared" si="15"/>
        <v>-67173</v>
      </c>
      <c r="K41" s="20">
        <f t="shared" si="15"/>
        <v>-52347</v>
      </c>
      <c r="L41" s="20">
        <f t="shared" si="15"/>
        <v>-38712</v>
      </c>
      <c r="M41" s="20">
        <f t="shared" si="15"/>
        <v>-22854</v>
      </c>
      <c r="N41" s="56">
        <f t="shared" si="14"/>
        <v>-713193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0</v>
      </c>
      <c r="C43" s="31">
        <f>SUM(C44:C48)</f>
        <v>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SUM(N44:N48)</f>
        <v>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758437.3</v>
      </c>
      <c r="C52" s="34">
        <f aca="true" t="shared" si="18" ref="C52:M52">+C37+C39</f>
        <v>521416.88</v>
      </c>
      <c r="D52" s="34">
        <f t="shared" si="18"/>
        <v>508101.70999999996</v>
      </c>
      <c r="E52" s="34">
        <f t="shared" si="18"/>
        <v>148882.08</v>
      </c>
      <c r="F52" s="34">
        <f t="shared" si="18"/>
        <v>483597.74</v>
      </c>
      <c r="G52" s="34">
        <f t="shared" si="18"/>
        <v>618231.23</v>
      </c>
      <c r="H52" s="34">
        <f t="shared" si="18"/>
        <v>682410.41</v>
      </c>
      <c r="I52" s="34">
        <f t="shared" si="18"/>
        <v>602136.82</v>
      </c>
      <c r="J52" s="34">
        <f t="shared" si="18"/>
        <v>498608.23</v>
      </c>
      <c r="K52" s="34">
        <f t="shared" si="18"/>
        <v>594389.71</v>
      </c>
      <c r="L52" s="34">
        <f t="shared" si="18"/>
        <v>290948.2</v>
      </c>
      <c r="M52" s="34">
        <f t="shared" si="18"/>
        <v>172202.2</v>
      </c>
      <c r="N52" s="34">
        <f>SUM(B52:M52)</f>
        <v>5879362.510000001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5879362.54</v>
      </c>
      <c r="P55" s="42"/>
    </row>
    <row r="56" spans="1:14" ht="18.75" customHeight="1">
      <c r="A56" s="17" t="s">
        <v>80</v>
      </c>
      <c r="B56" s="44">
        <v>144230.5</v>
      </c>
      <c r="C56" s="44">
        <v>126591.11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284927.86</v>
      </c>
    </row>
    <row r="57" spans="1:14" ht="18.75" customHeight="1">
      <c r="A57" s="17" t="s">
        <v>81</v>
      </c>
      <c r="B57" s="44">
        <v>306288.16</v>
      </c>
      <c r="C57" s="44">
        <v>228229.71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794177.21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526590.15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508101.71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130319.34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148882.08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125340.25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155901.94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165650.59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110442.75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266296.94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299094.12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131714.22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139947.81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298860.41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189092.67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312097.77</v>
      </c>
      <c r="K65" s="43">
        <v>0</v>
      </c>
      <c r="L65" s="43">
        <v>0</v>
      </c>
      <c r="M65" s="43">
        <v>0</v>
      </c>
      <c r="N65" s="34">
        <f t="shared" si="19"/>
        <v>386210.44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267509.63</v>
      </c>
      <c r="L66" s="43">
        <v>0</v>
      </c>
      <c r="M66" s="43">
        <v>0</v>
      </c>
      <c r="N66" s="31">
        <f t="shared" si="19"/>
        <v>238871.82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215052.45</v>
      </c>
      <c r="M67" s="43">
        <v>0</v>
      </c>
      <c r="N67" s="34">
        <f t="shared" si="19"/>
        <v>156704.18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177083.62</v>
      </c>
      <c r="N68" s="31">
        <f t="shared" si="19"/>
        <v>172202.2</v>
      </c>
    </row>
    <row r="69" spans="1:14" ht="18.75" customHeight="1">
      <c r="A69" s="40" t="s">
        <v>92</v>
      </c>
      <c r="B69" s="38">
        <v>324238.87</v>
      </c>
      <c r="C69" s="38">
        <v>207903.62</v>
      </c>
      <c r="D69" s="43">
        <v>0</v>
      </c>
      <c r="E69" s="38">
        <v>27446.31</v>
      </c>
      <c r="F69" s="38">
        <v>377685.72</v>
      </c>
      <c r="G69" s="38">
        <v>488829.73</v>
      </c>
      <c r="H69" s="38">
        <v>308873.42</v>
      </c>
      <c r="I69" s="38">
        <v>331818.38</v>
      </c>
      <c r="J69" s="38">
        <v>183390.64</v>
      </c>
      <c r="K69" s="38">
        <v>328425.6</v>
      </c>
      <c r="L69" s="38">
        <v>90736.67</v>
      </c>
      <c r="M69" s="43">
        <v>0</v>
      </c>
      <c r="N69" s="38">
        <f>SUM(B69:M69)</f>
        <v>2294805.75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1.9456547489439535</v>
      </c>
      <c r="C73" s="54">
        <v>1.9357051034314423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1.6939999950255935</v>
      </c>
      <c r="C74" s="54">
        <v>1.5930294747677072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1.5792000032823745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1.9565999794925548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1.8176000013365814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1.4482999948639135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1.7033596457185953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1.6206000253068455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1.6409885985736747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1.8491999893748072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1.7679000079659606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2.0971382769425078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2.0889999687522787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2014-07-29T12:47:21Z</cp:lastPrinted>
  <dcterms:created xsi:type="dcterms:W3CDTF">2012-11-28T17:54:39Z</dcterms:created>
  <dcterms:modified xsi:type="dcterms:W3CDTF">2014-07-30T13:30:01Z</dcterms:modified>
  <cp:category/>
  <cp:version/>
  <cp:contentType/>
  <cp:contentStatus/>
</cp:coreProperties>
</file>