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<sst xmlns="http://schemas.openxmlformats.org/spreadsheetml/2006/main" count="100" uniqueCount="98">
  <si>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</si>
  <si>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</si>
  <si>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</si>
  <si>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</si>
  <si>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</si>
  <si>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</si>
  <si>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</si>
  <si>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</si>
  <si>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</si>
  <si>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</si>
  <si>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</si>
  <si>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</si>
  <si>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</si>
  <si>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</si>
  <si>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</si>
  <si>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</si>
  <si>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</si>
  <si>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</si>
  <si>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</si>
  <si>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</si>
  <si>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</si>
  <si>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</si>
  <si>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</si>
  <si>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</si>
  <si>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</si>
  <si>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</si>
  <si>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</si>
  <si>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</si>
  <si>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</si>
  <si>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</si>
  <si>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</si>
  <si>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</si>
  <si>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</si>
  <si>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</si>
  <si>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</si>
  <si>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</si>
  <si>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</si>
  <si>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</si>
  <si>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</si>
  <si>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</si>
  <si>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</si>
  <si>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</si>
  <si>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</si>
  <si>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</si>
  <si>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</si>
  <si>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</si>
  <si>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</si>
  <si>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</si>
  <si>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</si>
  <si>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</si>
  <si>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</si>
  <si>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</si>
  <si>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</si>
  <si>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</si>
  <si>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</si>
  <si>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</si>
  <si>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</si>
  <si>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</si>
  <si>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</si>
  <si>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</si>
  <si>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</si>
  <si>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</si>
  <si>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</si>
  <si>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</si>
  <si>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</si>
  <si>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</si>
  <si>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</si>
  <si>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</si>
  <si>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</si>
  <si>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</si>
  <si>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</si>
  <si>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</si>
  <si>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</si>
  <si>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</si>
  <si>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</si>
  <si>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</si>
  <si>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</si>
  <si>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</si>
  <si>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</si>
  <si>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</si>
  <si>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</si>
  <si>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</si>
  <si>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</si>
  <si>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</si>
  <si>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</si>
  <si>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</si>
  <si>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</si>
  <si>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</si>
  <si>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</si>
  <si>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</si>
  <si>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</si>
  <si>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</si>
  <si>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</si>
  <si>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</si>
  <si>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</si>
  <si>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</si>
  <si>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</si>
  <si>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05/08/14 - VENCIMENTO 12/08/14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</si>
</sst>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511612</v>
      </c>
      <c r="C7" s="10">
        <f>C8+C20+C24</f>
        <v>391304</v>
      </c>
      <c r="D7" s="10">
        <f>D8+D20+D24</f>
        <v>372448</v>
      </c>
      <c r="E7" s="10">
        <f>E8+E20+E24</f>
        <v>91707</v>
      </c>
      <c r="F7" s="10">
        <f aca="true" t="shared" si="0" ref="F7:M7">F8+F20+F24</f>
        <v>317821</v>
      </c>
      <c r="G7" s="10">
        <f t="shared" si="0"/>
        <v>517743</v>
      </c>
      <c r="H7" s="10">
        <f t="shared" si="0"/>
        <v>497236</v>
      </c>
      <c r="I7" s="10">
        <f t="shared" si="0"/>
        <v>429490</v>
      </c>
      <c r="J7" s="10">
        <f t="shared" si="0"/>
        <v>316194</v>
      </c>
      <c r="K7" s="10">
        <f t="shared" si="0"/>
        <v>379754</v>
      </c>
      <c r="L7" s="10">
        <f t="shared" si="0"/>
        <v>166378</v>
      </c>
      <c r="M7" s="10">
        <f t="shared" si="0"/>
        <v>98096</v>
      </c>
      <c r="N7" s="10">
        <f>+N8+N20+N24</f>
        <v>4089783</v>
      </c>
      <c r="P7" s="41"/>
    </row>
    <row r="8" spans="1:14" ht="18.75" customHeight="1">
      <c r="A8" s="11" t="s">
        <v>34</v>
      </c>
      <c r="B8" s="12">
        <f>+B9+B12+B16</f>
        <v>283162</v>
      </c>
      <c r="C8" s="12">
        <f>+C9+C12+C16</f>
        <v>229378</v>
      </c>
      <c r="D8" s="12">
        <f>+D9+D12+D16</f>
        <v>231875</v>
      </c>
      <c r="E8" s="12">
        <f>+E9+E12+E16</f>
        <v>55692</v>
      </c>
      <c r="F8" s="12">
        <f aca="true" t="shared" si="1" ref="F8:M8">+F9+F12+F16</f>
        <v>185774</v>
      </c>
      <c r="G8" s="12">
        <f t="shared" si="1"/>
        <v>306742</v>
      </c>
      <c r="H8" s="12">
        <f t="shared" si="1"/>
        <v>282058</v>
      </c>
      <c r="I8" s="12">
        <f t="shared" si="1"/>
        <v>244703</v>
      </c>
      <c r="J8" s="12">
        <f t="shared" si="1"/>
        <v>185238</v>
      </c>
      <c r="K8" s="12">
        <f t="shared" si="1"/>
        <v>202951</v>
      </c>
      <c r="L8" s="12">
        <f t="shared" si="1"/>
        <v>98409</v>
      </c>
      <c r="M8" s="12">
        <f t="shared" si="1"/>
        <v>61361</v>
      </c>
      <c r="N8" s="12">
        <f>SUM(B8:M8)</f>
        <v>2367343</v>
      </c>
    </row>
    <row r="9" spans="1:14" ht="18.75" customHeight="1">
      <c r="A9" s="13" t="s">
        <v>7</v>
      </c>
      <c r="B9" s="14">
        <v>31862</v>
      </c>
      <c r="C9" s="14">
        <v>31368</v>
      </c>
      <c r="D9" s="14">
        <v>19031</v>
      </c>
      <c r="E9" s="14">
        <v>5357</v>
      </c>
      <c r="F9" s="14">
        <v>15889</v>
      </c>
      <c r="G9" s="14">
        <v>29406</v>
      </c>
      <c r="H9" s="14">
        <v>37976</v>
      </c>
      <c r="I9" s="14">
        <v>18342</v>
      </c>
      <c r="J9" s="14">
        <v>23470</v>
      </c>
      <c r="K9" s="14">
        <v>18400</v>
      </c>
      <c r="L9" s="14">
        <v>13714</v>
      </c>
      <c r="M9" s="14">
        <v>8431</v>
      </c>
      <c r="N9" s="12">
        <f aca="true" t="shared" si="2" ref="N9:N19">SUM(B9:M9)</f>
        <v>253246</v>
      </c>
    </row>
    <row r="10" spans="1:14" ht="18.75" customHeight="1">
      <c r="A10" s="15" t="s">
        <v>8</v>
      </c>
      <c r="B10" s="14">
        <f>+B9-B11</f>
        <v>31862</v>
      </c>
      <c r="C10" s="14">
        <f>+C9-C11</f>
        <v>31368</v>
      </c>
      <c r="D10" s="14">
        <f>+D9-D11</f>
        <v>19031</v>
      </c>
      <c r="E10" s="14">
        <f>+E9-E11</f>
        <v>5357</v>
      </c>
      <c r="F10" s="14">
        <f aca="true" t="shared" si="3" ref="F10:M10">+F9-F11</f>
        <v>15889</v>
      </c>
      <c r="G10" s="14">
        <f t="shared" si="3"/>
        <v>29406</v>
      </c>
      <c r="H10" s="14">
        <f t="shared" si="3"/>
        <v>37976</v>
      </c>
      <c r="I10" s="14">
        <f t="shared" si="3"/>
        <v>18342</v>
      </c>
      <c r="J10" s="14">
        <f t="shared" si="3"/>
        <v>23470</v>
      </c>
      <c r="K10" s="14">
        <f t="shared" si="3"/>
        <v>18400</v>
      </c>
      <c r="L10" s="14">
        <f t="shared" si="3"/>
        <v>13714</v>
      </c>
      <c r="M10" s="14">
        <f t="shared" si="3"/>
        <v>8431</v>
      </c>
      <c r="N10" s="12">
        <f t="shared" si="2"/>
        <v>253246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245205</v>
      </c>
      <c r="C12" s="14">
        <f>C13+C14+C15</f>
        <v>193242</v>
      </c>
      <c r="D12" s="14">
        <f>D13+D14+D15</f>
        <v>209189</v>
      </c>
      <c r="E12" s="14">
        <f>E13+E14+E15</f>
        <v>49327</v>
      </c>
      <c r="F12" s="14">
        <f aca="true" t="shared" si="4" ref="F12:M12">F13+F14+F15</f>
        <v>165525</v>
      </c>
      <c r="G12" s="14">
        <f t="shared" si="4"/>
        <v>270355</v>
      </c>
      <c r="H12" s="14">
        <f t="shared" si="4"/>
        <v>238198</v>
      </c>
      <c r="I12" s="14">
        <f t="shared" si="4"/>
        <v>221810</v>
      </c>
      <c r="J12" s="14">
        <f t="shared" si="4"/>
        <v>158230</v>
      </c>
      <c r="K12" s="14">
        <f t="shared" si="4"/>
        <v>180384</v>
      </c>
      <c r="L12" s="14">
        <f t="shared" si="4"/>
        <v>83102</v>
      </c>
      <c r="M12" s="14">
        <f t="shared" si="4"/>
        <v>52127</v>
      </c>
      <c r="N12" s="12">
        <f t="shared" si="2"/>
        <v>2066694</v>
      </c>
    </row>
    <row r="13" spans="1:14" ht="18.75" customHeight="1">
      <c r="A13" s="15" t="s">
        <v>10</v>
      </c>
      <c r="B13" s="14">
        <v>107074</v>
      </c>
      <c r="C13" s="14">
        <v>86701</v>
      </c>
      <c r="D13" s="14">
        <v>92303</v>
      </c>
      <c r="E13" s="14">
        <v>21707</v>
      </c>
      <c r="F13" s="14">
        <v>72019</v>
      </c>
      <c r="G13" s="14">
        <v>121212</v>
      </c>
      <c r="H13" s="14">
        <v>110753</v>
      </c>
      <c r="I13" s="14">
        <v>101977</v>
      </c>
      <c r="J13" s="14">
        <v>70725</v>
      </c>
      <c r="K13" s="14">
        <v>81072</v>
      </c>
      <c r="L13" s="14">
        <v>38017</v>
      </c>
      <c r="M13" s="14">
        <v>23009</v>
      </c>
      <c r="N13" s="12">
        <f t="shared" si="2"/>
        <v>926569</v>
      </c>
    </row>
    <row r="14" spans="1:14" ht="18.75" customHeight="1">
      <c r="A14" s="15" t="s">
        <v>11</v>
      </c>
      <c r="B14" s="14">
        <v>112254</v>
      </c>
      <c r="C14" s="14">
        <v>84381</v>
      </c>
      <c r="D14" s="14">
        <v>99260</v>
      </c>
      <c r="E14" s="14">
        <v>22116</v>
      </c>
      <c r="F14" s="14">
        <v>74144</v>
      </c>
      <c r="G14" s="14">
        <v>118718</v>
      </c>
      <c r="H14" s="14">
        <v>102883</v>
      </c>
      <c r="I14" s="14">
        <v>99584</v>
      </c>
      <c r="J14" s="14">
        <v>71312</v>
      </c>
      <c r="K14" s="14">
        <v>80993</v>
      </c>
      <c r="L14" s="14">
        <v>38064</v>
      </c>
      <c r="M14" s="14">
        <v>24738</v>
      </c>
      <c r="N14" s="12">
        <f t="shared" si="2"/>
        <v>928447</v>
      </c>
    </row>
    <row r="15" spans="1:14" ht="18.75" customHeight="1">
      <c r="A15" s="15" t="s">
        <v>12</v>
      </c>
      <c r="B15" s="14">
        <v>25877</v>
      </c>
      <c r="C15" s="14">
        <v>22160</v>
      </c>
      <c r="D15" s="14">
        <v>17626</v>
      </c>
      <c r="E15" s="14">
        <v>5504</v>
      </c>
      <c r="F15" s="14">
        <v>19362</v>
      </c>
      <c r="G15" s="14">
        <v>30425</v>
      </c>
      <c r="H15" s="14">
        <v>24562</v>
      </c>
      <c r="I15" s="14">
        <v>20249</v>
      </c>
      <c r="J15" s="14">
        <v>16193</v>
      </c>
      <c r="K15" s="14">
        <v>18319</v>
      </c>
      <c r="L15" s="14">
        <v>7021</v>
      </c>
      <c r="M15" s="14">
        <v>4380</v>
      </c>
      <c r="N15" s="12">
        <f t="shared" si="2"/>
        <v>211678</v>
      </c>
    </row>
    <row r="16" spans="1:14" ht="18.75" customHeight="1">
      <c r="A16" s="16" t="s">
        <v>33</v>
      </c>
      <c r="B16" s="14">
        <f>B17+B18+B19</f>
        <v>6095</v>
      </c>
      <c r="C16" s="14">
        <f>C17+C18+C19</f>
        <v>4768</v>
      </c>
      <c r="D16" s="14">
        <f>D17+D18+D19</f>
        <v>3655</v>
      </c>
      <c r="E16" s="14">
        <f>E17+E18+E19</f>
        <v>1008</v>
      </c>
      <c r="F16" s="14">
        <f aca="true" t="shared" si="5" ref="F16:M16">F17+F18+F19</f>
        <v>4360</v>
      </c>
      <c r="G16" s="14">
        <f t="shared" si="5"/>
        <v>6981</v>
      </c>
      <c r="H16" s="14">
        <f t="shared" si="5"/>
        <v>5884</v>
      </c>
      <c r="I16" s="14">
        <f t="shared" si="5"/>
        <v>4551</v>
      </c>
      <c r="J16" s="14">
        <f t="shared" si="5"/>
        <v>3538</v>
      </c>
      <c r="K16" s="14">
        <f t="shared" si="5"/>
        <v>4167</v>
      </c>
      <c r="L16" s="14">
        <f t="shared" si="5"/>
        <v>1593</v>
      </c>
      <c r="M16" s="14">
        <f t="shared" si="5"/>
        <v>803</v>
      </c>
      <c r="N16" s="12">
        <f t="shared" si="2"/>
        <v>47403</v>
      </c>
    </row>
    <row r="17" spans="1:14" ht="18.75" customHeight="1">
      <c r="A17" s="15" t="s">
        <v>30</v>
      </c>
      <c r="B17" s="14">
        <v>3112</v>
      </c>
      <c r="C17" s="14">
        <v>2449</v>
      </c>
      <c r="D17" s="14">
        <v>1884</v>
      </c>
      <c r="E17" s="14">
        <v>508</v>
      </c>
      <c r="F17" s="14">
        <v>1963</v>
      </c>
      <c r="G17" s="14">
        <v>3558</v>
      </c>
      <c r="H17" s="14">
        <v>3081</v>
      </c>
      <c r="I17" s="14">
        <v>2479</v>
      </c>
      <c r="J17" s="14">
        <v>1982</v>
      </c>
      <c r="K17" s="14">
        <v>2377</v>
      </c>
      <c r="L17" s="14">
        <v>946</v>
      </c>
      <c r="M17" s="14">
        <v>487</v>
      </c>
      <c r="N17" s="12">
        <f t="shared" si="2"/>
        <v>24826</v>
      </c>
    </row>
    <row r="18" spans="1:14" ht="18.75" customHeight="1">
      <c r="A18" s="15" t="s">
        <v>31</v>
      </c>
      <c r="B18" s="14">
        <v>188</v>
      </c>
      <c r="C18" s="14">
        <v>191</v>
      </c>
      <c r="D18" s="14">
        <v>188</v>
      </c>
      <c r="E18" s="14">
        <v>33</v>
      </c>
      <c r="F18" s="14">
        <v>102</v>
      </c>
      <c r="G18" s="14">
        <v>256</v>
      </c>
      <c r="H18" s="14">
        <v>203</v>
      </c>
      <c r="I18" s="14">
        <v>170</v>
      </c>
      <c r="J18" s="14">
        <v>115</v>
      </c>
      <c r="K18" s="14">
        <v>196</v>
      </c>
      <c r="L18" s="14">
        <v>75</v>
      </c>
      <c r="M18" s="14">
        <v>29</v>
      </c>
      <c r="N18" s="12">
        <f t="shared" si="2"/>
        <v>1746</v>
      </c>
    </row>
    <row r="19" spans="1:14" ht="18.75" customHeight="1">
      <c r="A19" s="15" t="s">
        <v>32</v>
      </c>
      <c r="B19" s="14">
        <v>2795</v>
      </c>
      <c r="C19" s="14">
        <v>2128</v>
      </c>
      <c r="D19" s="14">
        <v>1583</v>
      </c>
      <c r="E19" s="14">
        <v>467</v>
      </c>
      <c r="F19" s="14">
        <v>2295</v>
      </c>
      <c r="G19" s="14">
        <v>3167</v>
      </c>
      <c r="H19" s="14">
        <v>2600</v>
      </c>
      <c r="I19" s="14">
        <v>1902</v>
      </c>
      <c r="J19" s="14">
        <v>1441</v>
      </c>
      <c r="K19" s="14">
        <v>1594</v>
      </c>
      <c r="L19" s="14">
        <v>572</v>
      </c>
      <c r="M19" s="14">
        <v>287</v>
      </c>
      <c r="N19" s="12">
        <f t="shared" si="2"/>
        <v>20831</v>
      </c>
    </row>
    <row r="20" spans="1:14" ht="18.75" customHeight="1">
      <c r="A20" s="17" t="s">
        <v>13</v>
      </c>
      <c r="B20" s="18">
        <f>B21+B22+B23</f>
        <v>168016</v>
      </c>
      <c r="C20" s="18">
        <f>C21+C22+C23</f>
        <v>110598</v>
      </c>
      <c r="D20" s="18">
        <f>D21+D22+D23</f>
        <v>93600</v>
      </c>
      <c r="E20" s="18">
        <f>E21+E22+E23</f>
        <v>22712</v>
      </c>
      <c r="F20" s="18">
        <f aca="true" t="shared" si="6" ref="F20:M20">F21+F22+F23</f>
        <v>84104</v>
      </c>
      <c r="G20" s="18">
        <f t="shared" si="6"/>
        <v>136548</v>
      </c>
      <c r="H20" s="18">
        <f t="shared" si="6"/>
        <v>148210</v>
      </c>
      <c r="I20" s="18">
        <f t="shared" si="6"/>
        <v>139304</v>
      </c>
      <c r="J20" s="18">
        <f t="shared" si="6"/>
        <v>92030</v>
      </c>
      <c r="K20" s="18">
        <f t="shared" si="6"/>
        <v>139695</v>
      </c>
      <c r="L20" s="18">
        <f t="shared" si="6"/>
        <v>55208</v>
      </c>
      <c r="M20" s="18">
        <f t="shared" si="6"/>
        <v>30608</v>
      </c>
      <c r="N20" s="12">
        <f aca="true" t="shared" si="7" ref="N20:N26">SUM(B20:M20)</f>
        <v>1220633</v>
      </c>
    </row>
    <row r="21" spans="1:14" ht="18.75" customHeight="1">
      <c r="A21" s="13" t="s">
        <v>14</v>
      </c>
      <c r="B21" s="14">
        <v>81751</v>
      </c>
      <c r="C21" s="14">
        <v>57607</v>
      </c>
      <c r="D21" s="14">
        <v>46893</v>
      </c>
      <c r="E21" s="14">
        <v>11586</v>
      </c>
      <c r="F21" s="14">
        <v>41402</v>
      </c>
      <c r="G21" s="14">
        <v>70959</v>
      </c>
      <c r="H21" s="14">
        <v>79589</v>
      </c>
      <c r="I21" s="14">
        <v>71863</v>
      </c>
      <c r="J21" s="14">
        <v>47314</v>
      </c>
      <c r="K21" s="14">
        <v>70724</v>
      </c>
      <c r="L21" s="14">
        <v>28277</v>
      </c>
      <c r="M21" s="14">
        <v>15160</v>
      </c>
      <c r="N21" s="12">
        <f t="shared" si="7"/>
        <v>623125</v>
      </c>
    </row>
    <row r="22" spans="1:14" ht="18.75" customHeight="1">
      <c r="A22" s="13" t="s">
        <v>15</v>
      </c>
      <c r="B22" s="14">
        <v>71295</v>
      </c>
      <c r="C22" s="14">
        <v>42735</v>
      </c>
      <c r="D22" s="14">
        <v>38851</v>
      </c>
      <c r="E22" s="14">
        <v>8914</v>
      </c>
      <c r="F22" s="14">
        <v>33582</v>
      </c>
      <c r="G22" s="14">
        <v>52293</v>
      </c>
      <c r="H22" s="14">
        <v>56278</v>
      </c>
      <c r="I22" s="14">
        <v>56237</v>
      </c>
      <c r="J22" s="14">
        <v>37025</v>
      </c>
      <c r="K22" s="14">
        <v>58014</v>
      </c>
      <c r="L22" s="14">
        <v>22970</v>
      </c>
      <c r="M22" s="14">
        <v>13466</v>
      </c>
      <c r="N22" s="12">
        <f t="shared" si="7"/>
        <v>491660</v>
      </c>
    </row>
    <row r="23" spans="1:14" ht="18.75" customHeight="1">
      <c r="A23" s="13" t="s">
        <v>16</v>
      </c>
      <c r="B23" s="14">
        <v>14970</v>
      </c>
      <c r="C23" s="14">
        <v>10256</v>
      </c>
      <c r="D23" s="14">
        <v>7856</v>
      </c>
      <c r="E23" s="14">
        <v>2212</v>
      </c>
      <c r="F23" s="14">
        <v>9120</v>
      </c>
      <c r="G23" s="14">
        <v>13296</v>
      </c>
      <c r="H23" s="14">
        <v>12343</v>
      </c>
      <c r="I23" s="14">
        <v>11204</v>
      </c>
      <c r="J23" s="14">
        <v>7691</v>
      </c>
      <c r="K23" s="14">
        <v>10957</v>
      </c>
      <c r="L23" s="14">
        <v>3961</v>
      </c>
      <c r="M23" s="14">
        <v>1982</v>
      </c>
      <c r="N23" s="12">
        <f t="shared" si="7"/>
        <v>105848</v>
      </c>
    </row>
    <row r="24" spans="1:14" ht="18.75" customHeight="1">
      <c r="A24" s="17" t="s">
        <v>17</v>
      </c>
      <c r="B24" s="14">
        <f>B25+B26</f>
        <v>60434</v>
      </c>
      <c r="C24" s="14">
        <f>C25+C26</f>
        <v>51328</v>
      </c>
      <c r="D24" s="14">
        <f>D25+D26</f>
        <v>46973</v>
      </c>
      <c r="E24" s="14">
        <f>E25+E26</f>
        <v>13303</v>
      </c>
      <c r="F24" s="14">
        <f aca="true" t="shared" si="8" ref="F24:M24">F25+F26</f>
        <v>47943</v>
      </c>
      <c r="G24" s="14">
        <f t="shared" si="8"/>
        <v>74453</v>
      </c>
      <c r="H24" s="14">
        <f t="shared" si="8"/>
        <v>66968</v>
      </c>
      <c r="I24" s="14">
        <f t="shared" si="8"/>
        <v>45483</v>
      </c>
      <c r="J24" s="14">
        <f t="shared" si="8"/>
        <v>38926</v>
      </c>
      <c r="K24" s="14">
        <f t="shared" si="8"/>
        <v>37108</v>
      </c>
      <c r="L24" s="14">
        <f t="shared" si="8"/>
        <v>12761</v>
      </c>
      <c r="M24" s="14">
        <f t="shared" si="8"/>
        <v>6127</v>
      </c>
      <c r="N24" s="12">
        <f t="shared" si="7"/>
        <v>501807</v>
      </c>
    </row>
    <row r="25" spans="1:14" ht="18.75" customHeight="1">
      <c r="A25" s="13" t="s">
        <v>18</v>
      </c>
      <c r="B25" s="14">
        <v>38678</v>
      </c>
      <c r="C25" s="14">
        <v>32850</v>
      </c>
      <c r="D25" s="14">
        <v>30063</v>
      </c>
      <c r="E25" s="14">
        <v>8514</v>
      </c>
      <c r="F25" s="14">
        <v>30684</v>
      </c>
      <c r="G25" s="14">
        <v>47650</v>
      </c>
      <c r="H25" s="14">
        <v>42860</v>
      </c>
      <c r="I25" s="14">
        <v>29109</v>
      </c>
      <c r="J25" s="14">
        <v>24913</v>
      </c>
      <c r="K25" s="14">
        <v>23749</v>
      </c>
      <c r="L25" s="14">
        <v>8167</v>
      </c>
      <c r="M25" s="14">
        <v>3921</v>
      </c>
      <c r="N25" s="12">
        <f t="shared" si="7"/>
        <v>321158</v>
      </c>
    </row>
    <row r="26" spans="1:14" ht="18.75" customHeight="1">
      <c r="A26" s="13" t="s">
        <v>19</v>
      </c>
      <c r="B26" s="14">
        <v>21756</v>
      </c>
      <c r="C26" s="14">
        <v>18478</v>
      </c>
      <c r="D26" s="14">
        <v>16910</v>
      </c>
      <c r="E26" s="14">
        <v>4789</v>
      </c>
      <c r="F26" s="14">
        <v>17259</v>
      </c>
      <c r="G26" s="14">
        <v>26803</v>
      </c>
      <c r="H26" s="14">
        <v>24108</v>
      </c>
      <c r="I26" s="14">
        <v>16374</v>
      </c>
      <c r="J26" s="14">
        <v>14013</v>
      </c>
      <c r="K26" s="14">
        <v>13359</v>
      </c>
      <c r="L26" s="14">
        <v>4594</v>
      </c>
      <c r="M26" s="14">
        <v>2206</v>
      </c>
      <c r="N26" s="12">
        <f t="shared" si="7"/>
        <v>180649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0.9988981579539182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0.9993645998742695</v>
      </c>
      <c r="J32" s="23">
        <f t="shared" si="9"/>
        <v>1</v>
      </c>
      <c r="K32" s="23">
        <f t="shared" si="9"/>
        <v>1</v>
      </c>
      <c r="L32" s="23">
        <f t="shared" si="9"/>
        <v>0.9987383494211975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1.6801467016784903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1.6408567365335631</v>
      </c>
      <c r="J35" s="26">
        <f t="shared" si="10"/>
        <v>1.8492</v>
      </c>
      <c r="K35" s="26">
        <f t="shared" si="10"/>
        <v>1.7679</v>
      </c>
      <c r="L35" s="26">
        <f t="shared" si="10"/>
        <v>2.097150786114631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890614.17</v>
      </c>
      <c r="C37" s="29">
        <f>ROUND(+C7*C35,2)</f>
        <v>657448.12</v>
      </c>
      <c r="D37" s="29">
        <f>ROUND(+D7*D35,2)</f>
        <v>588169.88</v>
      </c>
      <c r="E37" s="29">
        <f>ROUND(+E7*E35,2)</f>
        <v>179433.92</v>
      </c>
      <c r="F37" s="29">
        <f aca="true" t="shared" si="11" ref="F37:M37">ROUND(+F7*F35,2)</f>
        <v>577671.45</v>
      </c>
      <c r="G37" s="29">
        <f t="shared" si="11"/>
        <v>749847.19</v>
      </c>
      <c r="H37" s="29">
        <f t="shared" si="11"/>
        <v>836848.19</v>
      </c>
      <c r="I37" s="29">
        <f t="shared" si="11"/>
        <v>704731.56</v>
      </c>
      <c r="J37" s="29">
        <f t="shared" si="11"/>
        <v>584705.94</v>
      </c>
      <c r="K37" s="29">
        <f t="shared" si="11"/>
        <v>671367.1</v>
      </c>
      <c r="L37" s="29">
        <f t="shared" si="11"/>
        <v>348919.75</v>
      </c>
      <c r="M37" s="29">
        <f t="shared" si="11"/>
        <v>204922.54</v>
      </c>
      <c r="N37" s="29">
        <f>SUM(B37:M37)</f>
        <v>6994679.81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-95586</v>
      </c>
      <c r="C39" s="30">
        <f>+C40+C43+C50</f>
        <v>-94104</v>
      </c>
      <c r="D39" s="30">
        <f>+D40+D43+D50</f>
        <v>-57093</v>
      </c>
      <c r="E39" s="30">
        <f>+E40+E43+E50</f>
        <v>-16071</v>
      </c>
      <c r="F39" s="30">
        <f aca="true" t="shared" si="12" ref="F39:M39">+F40+F43+F50</f>
        <v>-47667</v>
      </c>
      <c r="G39" s="30">
        <f t="shared" si="12"/>
        <v>-88218</v>
      </c>
      <c r="H39" s="30">
        <f t="shared" si="12"/>
        <v>-113928</v>
      </c>
      <c r="I39" s="30">
        <f t="shared" si="12"/>
        <v>-55026</v>
      </c>
      <c r="J39" s="30">
        <f t="shared" si="12"/>
        <v>-70410</v>
      </c>
      <c r="K39" s="30">
        <f t="shared" si="12"/>
        <v>-55200</v>
      </c>
      <c r="L39" s="30">
        <f t="shared" si="12"/>
        <v>-41142</v>
      </c>
      <c r="M39" s="30">
        <f t="shared" si="12"/>
        <v>-25293</v>
      </c>
      <c r="N39" s="30">
        <f>+N40+N43+N50</f>
        <v>-759738</v>
      </c>
      <c r="P39" s="42"/>
    </row>
    <row r="40" spans="1:16" ht="18.75" customHeight="1">
      <c r="A40" s="17" t="s">
        <v>70</v>
      </c>
      <c r="B40" s="31">
        <f>B41+B42</f>
        <v>-95586</v>
      </c>
      <c r="C40" s="31">
        <f>C41+C42</f>
        <v>-94104</v>
      </c>
      <c r="D40" s="31">
        <f>D41+D42</f>
        <v>-57093</v>
      </c>
      <c r="E40" s="31">
        <f>E41+E42</f>
        <v>-16071</v>
      </c>
      <c r="F40" s="31">
        <f aca="true" t="shared" si="13" ref="F40:M40">F41+F42</f>
        <v>-47667</v>
      </c>
      <c r="G40" s="31">
        <f t="shared" si="13"/>
        <v>-88218</v>
      </c>
      <c r="H40" s="31">
        <f t="shared" si="13"/>
        <v>-113928</v>
      </c>
      <c r="I40" s="31">
        <f t="shared" si="13"/>
        <v>-55026</v>
      </c>
      <c r="J40" s="31">
        <f t="shared" si="13"/>
        <v>-70410</v>
      </c>
      <c r="K40" s="31">
        <f t="shared" si="13"/>
        <v>-55200</v>
      </c>
      <c r="L40" s="31">
        <f t="shared" si="13"/>
        <v>-41142</v>
      </c>
      <c r="M40" s="31">
        <f t="shared" si="13"/>
        <v>-25293</v>
      </c>
      <c r="N40" s="30">
        <f aca="true" t="shared" si="14" ref="N40:N50">SUM(B40:M40)</f>
        <v>-759738</v>
      </c>
      <c r="P40" s="42"/>
    </row>
    <row r="41" spans="1:16" ht="18.75" customHeight="1">
      <c r="A41" s="13" t="s">
        <v>67</v>
      </c>
      <c r="B41" s="20">
        <f>ROUND(-B9*$D$3,2)</f>
        <v>-95586</v>
      </c>
      <c r="C41" s="20">
        <f>ROUND(-C9*$D$3,2)</f>
        <v>-94104</v>
      </c>
      <c r="D41" s="20">
        <f>ROUND(-D9*$D$3,2)</f>
        <v>-57093</v>
      </c>
      <c r="E41" s="20">
        <f>ROUND(-E9*$D$3,2)</f>
        <v>-16071</v>
      </c>
      <c r="F41" s="20">
        <f aca="true" t="shared" si="15" ref="F41:M41">ROUND(-F9*$D$3,2)</f>
        <v>-47667</v>
      </c>
      <c r="G41" s="20">
        <f t="shared" si="15"/>
        <v>-88218</v>
      </c>
      <c r="H41" s="20">
        <f t="shared" si="15"/>
        <v>-113928</v>
      </c>
      <c r="I41" s="20">
        <f t="shared" si="15"/>
        <v>-55026</v>
      </c>
      <c r="J41" s="20">
        <f t="shared" si="15"/>
        <v>-70410</v>
      </c>
      <c r="K41" s="20">
        <f t="shared" si="15"/>
        <v>-55200</v>
      </c>
      <c r="L41" s="20">
        <f t="shared" si="15"/>
        <v>-41142</v>
      </c>
      <c r="M41" s="20">
        <f t="shared" si="15"/>
        <v>-25293</v>
      </c>
      <c r="N41" s="56">
        <f t="shared" si="14"/>
        <v>-759738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795028.17</v>
      </c>
      <c r="C52" s="34">
        <f aca="true" t="shared" si="18" ref="C52:M52">+C37+C39</f>
        <v>563344.12</v>
      </c>
      <c r="D52" s="34">
        <f t="shared" si="18"/>
        <v>531076.88</v>
      </c>
      <c r="E52" s="34">
        <f t="shared" si="18"/>
        <v>163362.92</v>
      </c>
      <c r="F52" s="34">
        <f t="shared" si="18"/>
        <v>530004.45</v>
      </c>
      <c r="G52" s="34">
        <f t="shared" si="18"/>
        <v>661629.19</v>
      </c>
      <c r="H52" s="34">
        <f t="shared" si="18"/>
        <v>722920.19</v>
      </c>
      <c r="I52" s="34">
        <f t="shared" si="18"/>
        <v>649705.56</v>
      </c>
      <c r="J52" s="34">
        <f t="shared" si="18"/>
        <v>514295.93999999994</v>
      </c>
      <c r="K52" s="34">
        <f t="shared" si="18"/>
        <v>616167.1</v>
      </c>
      <c r="L52" s="34">
        <f t="shared" si="18"/>
        <v>307777.75</v>
      </c>
      <c r="M52" s="34">
        <f t="shared" si="18"/>
        <v>179629.54</v>
      </c>
      <c r="N52" s="34">
        <f>SUM(B52:M52)</f>
        <v>6234941.81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6234941.8100000005</v>
      </c>
      <c r="P55" s="42"/>
    </row>
    <row r="56" spans="1:14" ht="18.75" customHeight="1">
      <c r="A56" s="17" t="s">
        <v>80</v>
      </c>
      <c r="B56" s="44">
        <v>138649.15</v>
      </c>
      <c r="C56" s="44">
        <v>140782.38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279431.53</v>
      </c>
    </row>
    <row r="57" spans="1:14" ht="18.75" customHeight="1">
      <c r="A57" s="17" t="s">
        <v>81</v>
      </c>
      <c r="B57" s="44">
        <v>353977.18</v>
      </c>
      <c r="C57" s="44">
        <v>265588.15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619565.3300000001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531076.88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531076.88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163362.91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163362.91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23391.93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23391.93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252761.97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252761.97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193810.59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193810.59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137811.13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137811.13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293137.99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293137.99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361510.27</v>
      </c>
      <c r="K65" s="43">
        <v>0</v>
      </c>
      <c r="L65" s="43">
        <v>0</v>
      </c>
      <c r="M65" s="43">
        <v>0</v>
      </c>
      <c r="N65" s="34">
        <f t="shared" si="19"/>
        <v>361510.27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300283.42</v>
      </c>
      <c r="L66" s="43">
        <v>0</v>
      </c>
      <c r="M66" s="43">
        <v>0</v>
      </c>
      <c r="N66" s="31">
        <f t="shared" si="19"/>
        <v>300283.42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176381.07</v>
      </c>
      <c r="M67" s="43">
        <v>0</v>
      </c>
      <c r="N67" s="34">
        <f t="shared" si="19"/>
        <v>176381.07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179629.54</v>
      </c>
      <c r="N68" s="31">
        <f t="shared" si="19"/>
        <v>179629.54</v>
      </c>
    </row>
    <row r="69" spans="1:14" ht="18.75" customHeight="1">
      <c r="A69" s="40" t="s">
        <v>92</v>
      </c>
      <c r="B69" s="38">
        <v>302401.84</v>
      </c>
      <c r="C69" s="38">
        <v>156973.6</v>
      </c>
      <c r="D69" s="43">
        <v>0</v>
      </c>
      <c r="E69" s="38">
        <v>0</v>
      </c>
      <c r="F69" s="38">
        <v>506612.52</v>
      </c>
      <c r="G69" s="38">
        <v>408867.21</v>
      </c>
      <c r="H69" s="38">
        <v>391298.47</v>
      </c>
      <c r="I69" s="38">
        <v>356567.58</v>
      </c>
      <c r="J69" s="38">
        <v>152785.67</v>
      </c>
      <c r="K69" s="38">
        <v>315883.68</v>
      </c>
      <c r="L69" s="38">
        <v>131396.68</v>
      </c>
      <c r="M69" s="43">
        <v>0</v>
      </c>
      <c r="N69" s="38">
        <f>SUM(B69:M69)</f>
        <v>2722787.2500000005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1.9491953018417463</v>
      </c>
      <c r="C73" s="54">
        <v>1.9302849692312252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1.6939999952128832</v>
      </c>
      <c r="C74" s="54">
        <v>1.592843017944254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1.5791999957040983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1.9565999323933834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1.8176000012585702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1.4482999866729245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1.7032948654735411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1.6206000114724948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1.6408567603436635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1.8491999848194465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1.7679000089531642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2.097150765125197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2.088999959223618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2014-08-12T19:29:59Z</dcterms:modified>
  <cp:category/>
  <cp:version/>
  <cp:contentType/>
  <cp:contentStatus/>
</cp:coreProperties>
</file>