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<sst xmlns="http://schemas.openxmlformats.org/spreadsheetml/2006/main" count="100" uniqueCount="98">
  <si>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</si>
  <si>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</si>
  <si>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</si>
  <si>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</si>
  <si>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</si>
  <si>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</si>
  <si>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</si>
  <si>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</si>
  <si>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</si>
  <si>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</si>
  <si>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</si>
  <si>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</si>
  <si>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</si>
  <si>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</si>
  <si>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</si>
  <si>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</si>
  <si>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</si>
  <si>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</si>
  <si>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</si>
  <si>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</si>
  <si>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</si>
  <si>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</si>
  <si>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</si>
  <si>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</si>
  <si>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</si>
  <si>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</si>
  <si>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</si>
  <si>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</si>
  <si>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</si>
  <si>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</si>
  <si>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</si>
  <si>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</si>
  <si>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</si>
  <si>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</si>
  <si>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</si>
  <si>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</si>
  <si>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</si>
  <si>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</si>
  <si>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</si>
  <si>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</si>
  <si>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</si>
  <si>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</si>
  <si>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</si>
  <si>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</si>
  <si>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</si>
  <si>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</si>
  <si>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</si>
  <si>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</si>
  <si>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</si>
  <si>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</si>
  <si>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</si>
  <si>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</si>
  <si>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</si>
  <si>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</si>
  <si>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</si>
  <si>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</si>
  <si>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</si>
  <si>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</si>
  <si>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</si>
  <si>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</si>
  <si>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</si>
  <si>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</si>
  <si>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</si>
  <si>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</si>
  <si>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</si>
  <si>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</si>
  <si>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</si>
  <si>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</si>
  <si>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</si>
  <si>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</si>
  <si>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</si>
  <si>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</si>
  <si>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</si>
  <si>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</si>
  <si>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</si>
  <si>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</si>
  <si>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</si>
  <si>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</si>
  <si>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</si>
  <si>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</si>
  <si>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</si>
  <si>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</si>
  <si>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</si>
  <si>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</si>
  <si>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</si>
  <si>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</si>
  <si>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</si>
  <si>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</si>
  <si>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</si>
  <si>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</si>
  <si>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</si>
  <si>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</si>
  <si>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</si>
  <si>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</si>
  <si>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</si>
  <si>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</si>
  <si>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</si>
  <si>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04/08/14 - VENCIMENTO 11/08/14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</si>
</sst>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490302</v>
      </c>
      <c r="C7" s="10">
        <f>C8+C20+C24</f>
        <v>378843</v>
      </c>
      <c r="D7" s="10">
        <f>D8+D20+D24</f>
        <v>363191</v>
      </c>
      <c r="E7" s="10">
        <f>E8+E20+E24</f>
        <v>88725</v>
      </c>
      <c r="F7" s="10">
        <f aca="true" t="shared" si="0" ref="F7:M7">F8+F20+F24</f>
        <v>307217</v>
      </c>
      <c r="G7" s="10">
        <f t="shared" si="0"/>
        <v>508299</v>
      </c>
      <c r="H7" s="10">
        <f t="shared" si="0"/>
        <v>487227</v>
      </c>
      <c r="I7" s="10">
        <f t="shared" si="0"/>
        <v>422816</v>
      </c>
      <c r="J7" s="10">
        <f t="shared" si="0"/>
        <v>309606</v>
      </c>
      <c r="K7" s="10">
        <f t="shared" si="0"/>
        <v>374500</v>
      </c>
      <c r="L7" s="10">
        <f t="shared" si="0"/>
        <v>165023</v>
      </c>
      <c r="M7" s="10">
        <f t="shared" si="0"/>
        <v>94973</v>
      </c>
      <c r="N7" s="10">
        <f>+N8+N20+N24</f>
        <v>3990722</v>
      </c>
      <c r="P7" s="41"/>
    </row>
    <row r="8" spans="1:14" ht="18.75" customHeight="1">
      <c r="A8" s="11" t="s">
        <v>34</v>
      </c>
      <c r="B8" s="12">
        <f>+B9+B12+B16</f>
        <v>273583</v>
      </c>
      <c r="C8" s="12">
        <f>+C9+C12+C16</f>
        <v>221782</v>
      </c>
      <c r="D8" s="12">
        <f>+D9+D12+D16</f>
        <v>226503</v>
      </c>
      <c r="E8" s="12">
        <f>+E9+E12+E16</f>
        <v>54182</v>
      </c>
      <c r="F8" s="12">
        <f aca="true" t="shared" si="1" ref="F8:M8">+F9+F12+F16</f>
        <v>179678</v>
      </c>
      <c r="G8" s="12">
        <f t="shared" si="1"/>
        <v>301979</v>
      </c>
      <c r="H8" s="12">
        <f t="shared" si="1"/>
        <v>276925</v>
      </c>
      <c r="I8" s="12">
        <f t="shared" si="1"/>
        <v>241630</v>
      </c>
      <c r="J8" s="12">
        <f t="shared" si="1"/>
        <v>181926</v>
      </c>
      <c r="K8" s="12">
        <f t="shared" si="1"/>
        <v>200426</v>
      </c>
      <c r="L8" s="12">
        <f t="shared" si="1"/>
        <v>97952</v>
      </c>
      <c r="M8" s="12">
        <f t="shared" si="1"/>
        <v>59944</v>
      </c>
      <c r="N8" s="12">
        <f>SUM(B8:M8)</f>
        <v>2316510</v>
      </c>
    </row>
    <row r="9" spans="1:14" ht="18.75" customHeight="1">
      <c r="A9" s="13" t="s">
        <v>7</v>
      </c>
      <c r="B9" s="14">
        <v>34192</v>
      </c>
      <c r="C9" s="14">
        <v>33344</v>
      </c>
      <c r="D9" s="14">
        <v>21198</v>
      </c>
      <c r="E9" s="14">
        <v>6016</v>
      </c>
      <c r="F9" s="14">
        <v>17215</v>
      </c>
      <c r="G9" s="14">
        <v>32551</v>
      </c>
      <c r="H9" s="14">
        <v>40500</v>
      </c>
      <c r="I9" s="14">
        <v>20658</v>
      </c>
      <c r="J9" s="14">
        <v>25474</v>
      </c>
      <c r="K9" s="14">
        <v>20780</v>
      </c>
      <c r="L9" s="14">
        <v>14838</v>
      </c>
      <c r="M9" s="14">
        <v>8917</v>
      </c>
      <c r="N9" s="12">
        <f aca="true" t="shared" si="2" ref="N9:N19">SUM(B9:M9)</f>
        <v>275683</v>
      </c>
    </row>
    <row r="10" spans="1:14" ht="18.75" customHeight="1">
      <c r="A10" s="15" t="s">
        <v>8</v>
      </c>
      <c r="B10" s="14">
        <f>+B9-B11</f>
        <v>34192</v>
      </c>
      <c r="C10" s="14">
        <f>+C9-C11</f>
        <v>33344</v>
      </c>
      <c r="D10" s="14">
        <f>+D9-D11</f>
        <v>21198</v>
      </c>
      <c r="E10" s="14">
        <f>+E9-E11</f>
        <v>6016</v>
      </c>
      <c r="F10" s="14">
        <f aca="true" t="shared" si="3" ref="F10:M10">+F9-F11</f>
        <v>17215</v>
      </c>
      <c r="G10" s="14">
        <f t="shared" si="3"/>
        <v>32551</v>
      </c>
      <c r="H10" s="14">
        <f t="shared" si="3"/>
        <v>40500</v>
      </c>
      <c r="I10" s="14">
        <f t="shared" si="3"/>
        <v>20658</v>
      </c>
      <c r="J10" s="14">
        <f t="shared" si="3"/>
        <v>25474</v>
      </c>
      <c r="K10" s="14">
        <f t="shared" si="3"/>
        <v>20780</v>
      </c>
      <c r="L10" s="14">
        <f t="shared" si="3"/>
        <v>14838</v>
      </c>
      <c r="M10" s="14">
        <f t="shared" si="3"/>
        <v>8917</v>
      </c>
      <c r="N10" s="12">
        <f t="shared" si="2"/>
        <v>275683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234075</v>
      </c>
      <c r="C12" s="14">
        <f>C13+C14+C15</f>
        <v>184205</v>
      </c>
      <c r="D12" s="14">
        <f>D13+D14+D15</f>
        <v>202118</v>
      </c>
      <c r="E12" s="14">
        <f>E13+E14+E15</f>
        <v>47214</v>
      </c>
      <c r="F12" s="14">
        <f aca="true" t="shared" si="4" ref="F12:M12">F13+F14+F15</f>
        <v>158638</v>
      </c>
      <c r="G12" s="14">
        <f t="shared" si="4"/>
        <v>263158</v>
      </c>
      <c r="H12" s="14">
        <f t="shared" si="4"/>
        <v>231295</v>
      </c>
      <c r="I12" s="14">
        <f t="shared" si="4"/>
        <v>216942</v>
      </c>
      <c r="J12" s="14">
        <f t="shared" si="4"/>
        <v>153314</v>
      </c>
      <c r="K12" s="14">
        <f t="shared" si="4"/>
        <v>175773</v>
      </c>
      <c r="L12" s="14">
        <f t="shared" si="4"/>
        <v>81666</v>
      </c>
      <c r="M12" s="14">
        <f t="shared" si="4"/>
        <v>50315</v>
      </c>
      <c r="N12" s="12">
        <f t="shared" si="2"/>
        <v>1998713</v>
      </c>
    </row>
    <row r="13" spans="1:14" ht="18.75" customHeight="1">
      <c r="A13" s="15" t="s">
        <v>10</v>
      </c>
      <c r="B13" s="14">
        <v>102923</v>
      </c>
      <c r="C13" s="14">
        <v>83371</v>
      </c>
      <c r="D13" s="14">
        <v>89986</v>
      </c>
      <c r="E13" s="14">
        <v>20937</v>
      </c>
      <c r="F13" s="14">
        <v>69575</v>
      </c>
      <c r="G13" s="14">
        <v>118554</v>
      </c>
      <c r="H13" s="14">
        <v>108255</v>
      </c>
      <c r="I13" s="14">
        <v>101858</v>
      </c>
      <c r="J13" s="14">
        <v>68950</v>
      </c>
      <c r="K13" s="14">
        <v>80216</v>
      </c>
      <c r="L13" s="14">
        <v>37514</v>
      </c>
      <c r="M13" s="14">
        <v>22388</v>
      </c>
      <c r="N13" s="12">
        <f t="shared" si="2"/>
        <v>904527</v>
      </c>
    </row>
    <row r="14" spans="1:14" ht="18.75" customHeight="1">
      <c r="A14" s="15" t="s">
        <v>11</v>
      </c>
      <c r="B14" s="14">
        <v>107860</v>
      </c>
      <c r="C14" s="14">
        <v>80674</v>
      </c>
      <c r="D14" s="14">
        <v>95967</v>
      </c>
      <c r="E14" s="14">
        <v>21396</v>
      </c>
      <c r="F14" s="14">
        <v>71342</v>
      </c>
      <c r="G14" s="14">
        <v>116233</v>
      </c>
      <c r="H14" s="14">
        <v>100374</v>
      </c>
      <c r="I14" s="14">
        <v>96378</v>
      </c>
      <c r="J14" s="14">
        <v>69681</v>
      </c>
      <c r="K14" s="14">
        <v>78552</v>
      </c>
      <c r="L14" s="14">
        <v>37530</v>
      </c>
      <c r="M14" s="14">
        <v>23914</v>
      </c>
      <c r="N14" s="12">
        <f t="shared" si="2"/>
        <v>899901</v>
      </c>
    </row>
    <row r="15" spans="1:14" ht="18.75" customHeight="1">
      <c r="A15" s="15" t="s">
        <v>12</v>
      </c>
      <c r="B15" s="14">
        <v>23292</v>
      </c>
      <c r="C15" s="14">
        <v>20160</v>
      </c>
      <c r="D15" s="14">
        <v>16165</v>
      </c>
      <c r="E15" s="14">
        <v>4881</v>
      </c>
      <c r="F15" s="14">
        <v>17721</v>
      </c>
      <c r="G15" s="14">
        <v>28371</v>
      </c>
      <c r="H15" s="14">
        <v>22666</v>
      </c>
      <c r="I15" s="14">
        <v>18706</v>
      </c>
      <c r="J15" s="14">
        <v>14683</v>
      </c>
      <c r="K15" s="14">
        <v>17005</v>
      </c>
      <c r="L15" s="14">
        <v>6622</v>
      </c>
      <c r="M15" s="14">
        <v>4013</v>
      </c>
      <c r="N15" s="12">
        <f t="shared" si="2"/>
        <v>194285</v>
      </c>
    </row>
    <row r="16" spans="1:14" ht="18.75" customHeight="1">
      <c r="A16" s="16" t="s">
        <v>33</v>
      </c>
      <c r="B16" s="14">
        <f>B17+B18+B19</f>
        <v>5316</v>
      </c>
      <c r="C16" s="14">
        <f>C17+C18+C19</f>
        <v>4233</v>
      </c>
      <c r="D16" s="14">
        <f>D17+D18+D19</f>
        <v>3187</v>
      </c>
      <c r="E16" s="14">
        <f>E17+E18+E19</f>
        <v>952</v>
      </c>
      <c r="F16" s="14">
        <f aca="true" t="shared" si="5" ref="F16:M16">F17+F18+F19</f>
        <v>3825</v>
      </c>
      <c r="G16" s="14">
        <f t="shared" si="5"/>
        <v>6270</v>
      </c>
      <c r="H16" s="14">
        <f t="shared" si="5"/>
        <v>5130</v>
      </c>
      <c r="I16" s="14">
        <f t="shared" si="5"/>
        <v>4030</v>
      </c>
      <c r="J16" s="14">
        <f t="shared" si="5"/>
        <v>3138</v>
      </c>
      <c r="K16" s="14">
        <f t="shared" si="5"/>
        <v>3873</v>
      </c>
      <c r="L16" s="14">
        <f t="shared" si="5"/>
        <v>1448</v>
      </c>
      <c r="M16" s="14">
        <f t="shared" si="5"/>
        <v>712</v>
      </c>
      <c r="N16" s="12">
        <f t="shared" si="2"/>
        <v>42114</v>
      </c>
    </row>
    <row r="17" spans="1:14" ht="18.75" customHeight="1">
      <c r="A17" s="15" t="s">
        <v>30</v>
      </c>
      <c r="B17" s="14">
        <v>2859</v>
      </c>
      <c r="C17" s="14">
        <v>2404</v>
      </c>
      <c r="D17" s="14">
        <v>1757</v>
      </c>
      <c r="E17" s="14">
        <v>511</v>
      </c>
      <c r="F17" s="14">
        <v>1835</v>
      </c>
      <c r="G17" s="14">
        <v>3471</v>
      </c>
      <c r="H17" s="14">
        <v>2996</v>
      </c>
      <c r="I17" s="14">
        <v>2388</v>
      </c>
      <c r="J17" s="14">
        <v>1915</v>
      </c>
      <c r="K17" s="14">
        <v>2334</v>
      </c>
      <c r="L17" s="14">
        <v>895</v>
      </c>
      <c r="M17" s="14">
        <v>446</v>
      </c>
      <c r="N17" s="12">
        <f t="shared" si="2"/>
        <v>23811</v>
      </c>
    </row>
    <row r="18" spans="1:14" ht="18.75" customHeight="1">
      <c r="A18" s="15" t="s">
        <v>31</v>
      </c>
      <c r="B18" s="14">
        <v>170</v>
      </c>
      <c r="C18" s="14">
        <v>180</v>
      </c>
      <c r="D18" s="14">
        <v>177</v>
      </c>
      <c r="E18" s="14">
        <v>47</v>
      </c>
      <c r="F18" s="14">
        <v>94</v>
      </c>
      <c r="G18" s="14">
        <v>232</v>
      </c>
      <c r="H18" s="14">
        <v>201</v>
      </c>
      <c r="I18" s="14">
        <v>164</v>
      </c>
      <c r="J18" s="14">
        <v>94</v>
      </c>
      <c r="K18" s="14">
        <v>185</v>
      </c>
      <c r="L18" s="14">
        <v>74</v>
      </c>
      <c r="M18" s="14">
        <v>32</v>
      </c>
      <c r="N18" s="12">
        <f t="shared" si="2"/>
        <v>1650</v>
      </c>
    </row>
    <row r="19" spans="1:14" ht="18.75" customHeight="1">
      <c r="A19" s="15" t="s">
        <v>32</v>
      </c>
      <c r="B19" s="14">
        <v>2287</v>
      </c>
      <c r="C19" s="14">
        <v>1649</v>
      </c>
      <c r="D19" s="14">
        <v>1253</v>
      </c>
      <c r="E19" s="14">
        <v>394</v>
      </c>
      <c r="F19" s="14">
        <v>1896</v>
      </c>
      <c r="G19" s="14">
        <v>2567</v>
      </c>
      <c r="H19" s="14">
        <v>1933</v>
      </c>
      <c r="I19" s="14">
        <v>1478</v>
      </c>
      <c r="J19" s="14">
        <v>1129</v>
      </c>
      <c r="K19" s="14">
        <v>1354</v>
      </c>
      <c r="L19" s="14">
        <v>479</v>
      </c>
      <c r="M19" s="14">
        <v>234</v>
      </c>
      <c r="N19" s="12">
        <f t="shared" si="2"/>
        <v>16653</v>
      </c>
    </row>
    <row r="20" spans="1:14" ht="18.75" customHeight="1">
      <c r="A20" s="17" t="s">
        <v>13</v>
      </c>
      <c r="B20" s="18">
        <f>B21+B22+B23</f>
        <v>158869</v>
      </c>
      <c r="C20" s="18">
        <f>C21+C22+C23</f>
        <v>106960</v>
      </c>
      <c r="D20" s="18">
        <f>D21+D22+D23</f>
        <v>90714</v>
      </c>
      <c r="E20" s="18">
        <f>E21+E22+E23</f>
        <v>21660</v>
      </c>
      <c r="F20" s="18">
        <f aca="true" t="shared" si="6" ref="F20:M20">F21+F22+F23</f>
        <v>80999</v>
      </c>
      <c r="G20" s="18">
        <f t="shared" si="6"/>
        <v>132841</v>
      </c>
      <c r="H20" s="18">
        <f t="shared" si="6"/>
        <v>144176</v>
      </c>
      <c r="I20" s="18">
        <f t="shared" si="6"/>
        <v>136041</v>
      </c>
      <c r="J20" s="18">
        <f t="shared" si="6"/>
        <v>89218</v>
      </c>
      <c r="K20" s="18">
        <f t="shared" si="6"/>
        <v>137661</v>
      </c>
      <c r="L20" s="18">
        <f t="shared" si="6"/>
        <v>54566</v>
      </c>
      <c r="M20" s="18">
        <f t="shared" si="6"/>
        <v>29128</v>
      </c>
      <c r="N20" s="12">
        <f aca="true" t="shared" si="7" ref="N20:N26">SUM(B20:M20)</f>
        <v>1182833</v>
      </c>
    </row>
    <row r="21" spans="1:14" ht="18.75" customHeight="1">
      <c r="A21" s="13" t="s">
        <v>14</v>
      </c>
      <c r="B21" s="14">
        <v>78021</v>
      </c>
      <c r="C21" s="14">
        <v>56144</v>
      </c>
      <c r="D21" s="14">
        <v>46146</v>
      </c>
      <c r="E21" s="14">
        <v>11058</v>
      </c>
      <c r="F21" s="14">
        <v>40524</v>
      </c>
      <c r="G21" s="14">
        <v>69642</v>
      </c>
      <c r="H21" s="14">
        <v>78109</v>
      </c>
      <c r="I21" s="14">
        <v>71436</v>
      </c>
      <c r="J21" s="14">
        <v>45965</v>
      </c>
      <c r="K21" s="14">
        <v>70121</v>
      </c>
      <c r="L21" s="14">
        <v>28389</v>
      </c>
      <c r="M21" s="14">
        <v>14818</v>
      </c>
      <c r="N21" s="12">
        <f t="shared" si="7"/>
        <v>610373</v>
      </c>
    </row>
    <row r="22" spans="1:14" ht="18.75" customHeight="1">
      <c r="A22" s="13" t="s">
        <v>15</v>
      </c>
      <c r="B22" s="14">
        <v>67188</v>
      </c>
      <c r="C22" s="14">
        <v>41604</v>
      </c>
      <c r="D22" s="14">
        <v>37263</v>
      </c>
      <c r="E22" s="14">
        <v>8558</v>
      </c>
      <c r="F22" s="14">
        <v>32040</v>
      </c>
      <c r="G22" s="14">
        <v>50507</v>
      </c>
      <c r="H22" s="14">
        <v>54512</v>
      </c>
      <c r="I22" s="14">
        <v>54033</v>
      </c>
      <c r="J22" s="14">
        <v>36122</v>
      </c>
      <c r="K22" s="14">
        <v>57169</v>
      </c>
      <c r="L22" s="14">
        <v>22536</v>
      </c>
      <c r="M22" s="14">
        <v>12479</v>
      </c>
      <c r="N22" s="12">
        <f t="shared" si="7"/>
        <v>474011</v>
      </c>
    </row>
    <row r="23" spans="1:14" ht="18.75" customHeight="1">
      <c r="A23" s="13" t="s">
        <v>16</v>
      </c>
      <c r="B23" s="14">
        <v>13660</v>
      </c>
      <c r="C23" s="14">
        <v>9212</v>
      </c>
      <c r="D23" s="14">
        <v>7305</v>
      </c>
      <c r="E23" s="14">
        <v>2044</v>
      </c>
      <c r="F23" s="14">
        <v>8435</v>
      </c>
      <c r="G23" s="14">
        <v>12692</v>
      </c>
      <c r="H23" s="14">
        <v>11555</v>
      </c>
      <c r="I23" s="14">
        <v>10572</v>
      </c>
      <c r="J23" s="14">
        <v>7131</v>
      </c>
      <c r="K23" s="14">
        <v>10371</v>
      </c>
      <c r="L23" s="14">
        <v>3641</v>
      </c>
      <c r="M23" s="14">
        <v>1831</v>
      </c>
      <c r="N23" s="12">
        <f t="shared" si="7"/>
        <v>98449</v>
      </c>
    </row>
    <row r="24" spans="1:14" ht="18.75" customHeight="1">
      <c r="A24" s="17" t="s">
        <v>17</v>
      </c>
      <c r="B24" s="14">
        <f>B25+B26</f>
        <v>57850</v>
      </c>
      <c r="C24" s="14">
        <f>C25+C26</f>
        <v>50101</v>
      </c>
      <c r="D24" s="14">
        <f>D25+D26</f>
        <v>45974</v>
      </c>
      <c r="E24" s="14">
        <f>E25+E26</f>
        <v>12883</v>
      </c>
      <c r="F24" s="14">
        <f aca="true" t="shared" si="8" ref="F24:M24">F25+F26</f>
        <v>46540</v>
      </c>
      <c r="G24" s="14">
        <f t="shared" si="8"/>
        <v>73479</v>
      </c>
      <c r="H24" s="14">
        <f t="shared" si="8"/>
        <v>66126</v>
      </c>
      <c r="I24" s="14">
        <f t="shared" si="8"/>
        <v>45145</v>
      </c>
      <c r="J24" s="14">
        <f t="shared" si="8"/>
        <v>38462</v>
      </c>
      <c r="K24" s="14">
        <f t="shared" si="8"/>
        <v>36413</v>
      </c>
      <c r="L24" s="14">
        <f t="shared" si="8"/>
        <v>12505</v>
      </c>
      <c r="M24" s="14">
        <f t="shared" si="8"/>
        <v>5901</v>
      </c>
      <c r="N24" s="12">
        <f t="shared" si="7"/>
        <v>491379</v>
      </c>
    </row>
    <row r="25" spans="1:14" ht="18.75" customHeight="1">
      <c r="A25" s="13" t="s">
        <v>18</v>
      </c>
      <c r="B25" s="14">
        <v>37024</v>
      </c>
      <c r="C25" s="14">
        <v>32065</v>
      </c>
      <c r="D25" s="14">
        <v>29423</v>
      </c>
      <c r="E25" s="14">
        <v>8245</v>
      </c>
      <c r="F25" s="14">
        <v>29786</v>
      </c>
      <c r="G25" s="14">
        <v>47027</v>
      </c>
      <c r="H25" s="14">
        <v>42321</v>
      </c>
      <c r="I25" s="14">
        <v>28893</v>
      </c>
      <c r="J25" s="14">
        <v>24616</v>
      </c>
      <c r="K25" s="14">
        <v>23304</v>
      </c>
      <c r="L25" s="14">
        <v>8003</v>
      </c>
      <c r="M25" s="14">
        <v>3777</v>
      </c>
      <c r="N25" s="12">
        <f t="shared" si="7"/>
        <v>314484</v>
      </c>
    </row>
    <row r="26" spans="1:14" ht="18.75" customHeight="1">
      <c r="A26" s="13" t="s">
        <v>19</v>
      </c>
      <c r="B26" s="14">
        <v>20826</v>
      </c>
      <c r="C26" s="14">
        <v>18036</v>
      </c>
      <c r="D26" s="14">
        <v>16551</v>
      </c>
      <c r="E26" s="14">
        <v>4638</v>
      </c>
      <c r="F26" s="14">
        <v>16754</v>
      </c>
      <c r="G26" s="14">
        <v>26452</v>
      </c>
      <c r="H26" s="14">
        <v>23805</v>
      </c>
      <c r="I26" s="14">
        <v>16252</v>
      </c>
      <c r="J26" s="14">
        <v>13846</v>
      </c>
      <c r="K26" s="14">
        <v>13109</v>
      </c>
      <c r="L26" s="14">
        <v>4502</v>
      </c>
      <c r="M26" s="14">
        <v>2124</v>
      </c>
      <c r="N26" s="12">
        <f t="shared" si="7"/>
        <v>176895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0.9988891218789842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0.9993593667221675</v>
      </c>
      <c r="J32" s="23">
        <f t="shared" si="9"/>
        <v>1</v>
      </c>
      <c r="K32" s="23">
        <f t="shared" si="9"/>
        <v>1</v>
      </c>
      <c r="L32" s="23">
        <f t="shared" si="9"/>
        <v>0.9987378886579446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1.6801315030004513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1.6408481442211267</v>
      </c>
      <c r="J35" s="26">
        <f t="shared" si="10"/>
        <v>1.8492</v>
      </c>
      <c r="K35" s="26">
        <f t="shared" si="10"/>
        <v>1.7679</v>
      </c>
      <c r="L35" s="26">
        <f t="shared" si="10"/>
        <v>2.097149818603952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853517.72</v>
      </c>
      <c r="C37" s="29">
        <f>ROUND(+C7*C35,2)</f>
        <v>636506.06</v>
      </c>
      <c r="D37" s="29">
        <f>ROUND(+D7*D35,2)</f>
        <v>573551.23</v>
      </c>
      <c r="E37" s="29">
        <f>ROUND(+E7*E35,2)</f>
        <v>173599.34</v>
      </c>
      <c r="F37" s="29">
        <f aca="true" t="shared" si="11" ref="F37:M37">ROUND(+F7*F35,2)</f>
        <v>558397.62</v>
      </c>
      <c r="G37" s="29">
        <f t="shared" si="11"/>
        <v>736169.44</v>
      </c>
      <c r="H37" s="29">
        <f t="shared" si="11"/>
        <v>820003.04</v>
      </c>
      <c r="I37" s="29">
        <f t="shared" si="11"/>
        <v>693776.85</v>
      </c>
      <c r="J37" s="29">
        <f t="shared" si="11"/>
        <v>572523.42</v>
      </c>
      <c r="K37" s="29">
        <f t="shared" si="11"/>
        <v>662078.55</v>
      </c>
      <c r="L37" s="29">
        <f t="shared" si="11"/>
        <v>346077.95</v>
      </c>
      <c r="M37" s="29">
        <f t="shared" si="11"/>
        <v>198398.6</v>
      </c>
      <c r="N37" s="29">
        <f>SUM(B37:M37)</f>
        <v>6824599.819999999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-102576</v>
      </c>
      <c r="C39" s="30">
        <f>+C40+C43+C50</f>
        <v>-100032</v>
      </c>
      <c r="D39" s="30">
        <f>+D40+D43+D50</f>
        <v>-63594</v>
      </c>
      <c r="E39" s="30">
        <f>+E40+E43+E50</f>
        <v>-18048</v>
      </c>
      <c r="F39" s="30">
        <f aca="true" t="shared" si="12" ref="F39:M39">+F40+F43+F50</f>
        <v>-51645</v>
      </c>
      <c r="G39" s="30">
        <f t="shared" si="12"/>
        <v>-97653</v>
      </c>
      <c r="H39" s="30">
        <f t="shared" si="12"/>
        <v>-121500</v>
      </c>
      <c r="I39" s="30">
        <f t="shared" si="12"/>
        <v>-61974</v>
      </c>
      <c r="J39" s="30">
        <f t="shared" si="12"/>
        <v>-76422</v>
      </c>
      <c r="K39" s="30">
        <f t="shared" si="12"/>
        <v>-62340</v>
      </c>
      <c r="L39" s="30">
        <f t="shared" si="12"/>
        <v>-44514</v>
      </c>
      <c r="M39" s="30">
        <f t="shared" si="12"/>
        <v>-26751</v>
      </c>
      <c r="N39" s="30">
        <f>+N40+N43+N50</f>
        <v>-827049</v>
      </c>
      <c r="P39" s="42"/>
    </row>
    <row r="40" spans="1:16" ht="18.75" customHeight="1">
      <c r="A40" s="17" t="s">
        <v>70</v>
      </c>
      <c r="B40" s="31">
        <f>B41+B42</f>
        <v>-102576</v>
      </c>
      <c r="C40" s="31">
        <f>C41+C42</f>
        <v>-100032</v>
      </c>
      <c r="D40" s="31">
        <f>D41+D42</f>
        <v>-63594</v>
      </c>
      <c r="E40" s="31">
        <f>E41+E42</f>
        <v>-18048</v>
      </c>
      <c r="F40" s="31">
        <f aca="true" t="shared" si="13" ref="F40:M40">F41+F42</f>
        <v>-51645</v>
      </c>
      <c r="G40" s="31">
        <f t="shared" si="13"/>
        <v>-97653</v>
      </c>
      <c r="H40" s="31">
        <f t="shared" si="13"/>
        <v>-121500</v>
      </c>
      <c r="I40" s="31">
        <f t="shared" si="13"/>
        <v>-61974</v>
      </c>
      <c r="J40" s="31">
        <f t="shared" si="13"/>
        <v>-76422</v>
      </c>
      <c r="K40" s="31">
        <f t="shared" si="13"/>
        <v>-62340</v>
      </c>
      <c r="L40" s="31">
        <f t="shared" si="13"/>
        <v>-44514</v>
      </c>
      <c r="M40" s="31">
        <f t="shared" si="13"/>
        <v>-26751</v>
      </c>
      <c r="N40" s="30">
        <f aca="true" t="shared" si="14" ref="N40:N50">SUM(B40:M40)</f>
        <v>-827049</v>
      </c>
      <c r="P40" s="42"/>
    </row>
    <row r="41" spans="1:16" ht="18.75" customHeight="1">
      <c r="A41" s="13" t="s">
        <v>67</v>
      </c>
      <c r="B41" s="20">
        <f>ROUND(-B9*$D$3,2)</f>
        <v>-102576</v>
      </c>
      <c r="C41" s="20">
        <f>ROUND(-C9*$D$3,2)</f>
        <v>-100032</v>
      </c>
      <c r="D41" s="20">
        <f>ROUND(-D9*$D$3,2)</f>
        <v>-63594</v>
      </c>
      <c r="E41" s="20">
        <f>ROUND(-E9*$D$3,2)</f>
        <v>-18048</v>
      </c>
      <c r="F41" s="20">
        <f aca="true" t="shared" si="15" ref="F41:M41">ROUND(-F9*$D$3,2)</f>
        <v>-51645</v>
      </c>
      <c r="G41" s="20">
        <f t="shared" si="15"/>
        <v>-97653</v>
      </c>
      <c r="H41" s="20">
        <f t="shared" si="15"/>
        <v>-121500</v>
      </c>
      <c r="I41" s="20">
        <f t="shared" si="15"/>
        <v>-61974</v>
      </c>
      <c r="J41" s="20">
        <f t="shared" si="15"/>
        <v>-76422</v>
      </c>
      <c r="K41" s="20">
        <f t="shared" si="15"/>
        <v>-62340</v>
      </c>
      <c r="L41" s="20">
        <f t="shared" si="15"/>
        <v>-44514</v>
      </c>
      <c r="M41" s="20">
        <f t="shared" si="15"/>
        <v>-26751</v>
      </c>
      <c r="N41" s="56">
        <f t="shared" si="14"/>
        <v>-827049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750941.72</v>
      </c>
      <c r="C52" s="34">
        <f aca="true" t="shared" si="18" ref="C52:M52">+C37+C39</f>
        <v>536474.06</v>
      </c>
      <c r="D52" s="34">
        <f t="shared" si="18"/>
        <v>509957.23</v>
      </c>
      <c r="E52" s="34">
        <f t="shared" si="18"/>
        <v>155551.34</v>
      </c>
      <c r="F52" s="34">
        <f t="shared" si="18"/>
        <v>506752.62</v>
      </c>
      <c r="G52" s="34">
        <f t="shared" si="18"/>
        <v>638516.44</v>
      </c>
      <c r="H52" s="34">
        <f t="shared" si="18"/>
        <v>698503.04</v>
      </c>
      <c r="I52" s="34">
        <f t="shared" si="18"/>
        <v>631802.85</v>
      </c>
      <c r="J52" s="34">
        <f t="shared" si="18"/>
        <v>496101.42000000004</v>
      </c>
      <c r="K52" s="34">
        <f t="shared" si="18"/>
        <v>599738.55</v>
      </c>
      <c r="L52" s="34">
        <f t="shared" si="18"/>
        <v>301563.95</v>
      </c>
      <c r="M52" s="34">
        <f t="shared" si="18"/>
        <v>171647.6</v>
      </c>
      <c r="N52" s="34">
        <f>SUM(B52:M52)</f>
        <v>5997550.819999999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5997550.8</v>
      </c>
      <c r="P55" s="42"/>
    </row>
    <row r="56" spans="1:14" ht="18.75" customHeight="1">
      <c r="A56" s="17" t="s">
        <v>80</v>
      </c>
      <c r="B56" s="44">
        <v>157052.74</v>
      </c>
      <c r="C56" s="44">
        <v>157188.93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314241.67</v>
      </c>
    </row>
    <row r="57" spans="1:14" ht="18.75" customHeight="1">
      <c r="A57" s="17" t="s">
        <v>81</v>
      </c>
      <c r="B57" s="44">
        <v>593888.98</v>
      </c>
      <c r="C57" s="44">
        <v>379285.13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973174.11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509957.22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509957.22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155551.33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155551.33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506752.62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506752.62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638516.44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638516.44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537573.55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537573.55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160929.48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160929.48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631802.86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631802.86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496101.42</v>
      </c>
      <c r="K65" s="43">
        <v>0</v>
      </c>
      <c r="L65" s="43">
        <v>0</v>
      </c>
      <c r="M65" s="43">
        <v>0</v>
      </c>
      <c r="N65" s="34">
        <f t="shared" si="19"/>
        <v>496101.42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599738.55</v>
      </c>
      <c r="L66" s="43">
        <v>0</v>
      </c>
      <c r="M66" s="43">
        <v>0</v>
      </c>
      <c r="N66" s="31">
        <f t="shared" si="19"/>
        <v>599738.55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301563.95</v>
      </c>
      <c r="M67" s="43">
        <v>0</v>
      </c>
      <c r="N67" s="34">
        <f t="shared" si="19"/>
        <v>301563.95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171647.6</v>
      </c>
      <c r="N68" s="31">
        <f t="shared" si="19"/>
        <v>171647.6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1.9425633970643992</v>
      </c>
      <c r="C73" s="54">
        <v>1.9309093418107106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1.6940000050252897</v>
      </c>
      <c r="C74" s="54">
        <v>1.5928285779356188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1.5791999801757202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1.9565999436460975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1.8176000026040224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1.4482999966555117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1.703641878530302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1.6205999455045372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1.6408481703625217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1.8492000155035755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2.097149791241221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2.089000031587925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2014-08-08T18:39:12Z</dcterms:modified>
  <cp:category/>
  <cp:version/>
  <cp:contentType/>
  <cp:contentStatus/>
</cp:coreProperties>
</file>