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<sst xmlns="http://schemas.openxmlformats.org/spreadsheetml/2006/main" count="127" uniqueCount="127">
  <si>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</si>
  <si>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</si>
  <si>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</si>
  <si>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</si>
  <si>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</si>
  <si>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</si>
  <si>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</si>
  <si>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</si>
  <si>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</si>
  <si>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</si>
  <si>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</si>
  <si>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</si>
  <si>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</si>
  <si>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</si>
  <si>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</si>
  <si>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</si>
  <si>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</si>
  <si>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</si>
  <si>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</si>
  <si>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</si>
  <si>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</si>
  <si>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</si>
  <si>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</si>
  <si>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</si>
  <si>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</si>
  <si>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</si>
  <si>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</si>
  <si>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</si>
  <si>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</si>
  <si>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</si>
  <si>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</si>
  <si>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</si>
  <si>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</si>
  <si>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</si>
  <si>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</si>
  <si>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</si>
  <si>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</si>
  <si>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</si>
  <si>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</si>
  <si>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</si>
  <si>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</si>
  <si>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</si>
  <si>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</si>
  <si>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</si>
  <si>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</si>
  <si>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</si>
  <si>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</si>
  <si>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</si>
  <si>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</si>
  <si>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</si>
  <si>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</si>
  <si>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</si>
  <si>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</si>
  <si>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</si>
  <si>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</si>
  <si>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</si>
  <si>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</si>
  <si>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</si>
  <si>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</si>
  <si>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</si>
  <si>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</si>
  <si>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</si>
  <si>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</si>
  <si>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</si>
  <si>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</si>
  <si>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</si>
  <si>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</si>
  <si>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</si>
  <si>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</si>
  <si>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</si>
  <si>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</si>
  <si>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</si>
  <si>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</si>
  <si>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</si>
  <si>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</si>
  <si>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</si>
  <si>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</si>
  <si>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</si>
  <si>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</si>
  <si>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</si>
  <si>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</si>
  <si>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</si>
  <si>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</si>
  <si>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</si>
  <si>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</si>
  <si>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</si>
  <si>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</si>
  <si>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</si>
  <si>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</si>
  <si>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</si>
  <si>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</si>
  <si>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</si>
  <si>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</si>
  <si>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</si>
  <si>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</si>
  <si>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</si>
  <si>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</si>
  <si>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</si>
  <si>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</si>
  <si>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</si>
  <si>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</si>
  <si>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</si>
  <si>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</si>
  <si>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</si>
  <si>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</si>
  <si>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</si>
  <si>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</si>
  <si>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</si>
  <si>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</si>
  <si>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</si>
  <si>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</si>
  <si>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</si>
  <si>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</si>
  <si>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</si>
  <si>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</si>
  <si>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</si>
  <si>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</si>
  <si>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</si>
  <si>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</si>
  <si>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</si>
  <si>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</si>
  <si>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</si>
  <si>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</si>
  <si>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</si>
  <si>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</si>
  <si>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</si>
  <si>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31/08/14 - VENCIMENTO 05/09/14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</si>
</sst>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172274</v>
      </c>
      <c r="C7" s="9">
        <f t="shared" si="0"/>
        <v>245272</v>
      </c>
      <c r="D7" s="9">
        <f t="shared" si="0"/>
        <v>269909</v>
      </c>
      <c r="E7" s="9">
        <f t="shared" si="0"/>
        <v>141540</v>
      </c>
      <c r="F7" s="9">
        <f t="shared" si="0"/>
        <v>250483</v>
      </c>
      <c r="G7" s="9">
        <f t="shared" si="0"/>
        <v>385655</v>
      </c>
      <c r="H7" s="9">
        <f t="shared" si="0"/>
        <v>140556</v>
      </c>
      <c r="I7" s="9">
        <f t="shared" si="0"/>
        <v>27590</v>
      </c>
      <c r="J7" s="9">
        <f t="shared" si="0"/>
        <v>108356</v>
      </c>
      <c r="K7" s="9">
        <f t="shared" si="0"/>
        <v>1741635</v>
      </c>
      <c r="L7" s="53"/>
    </row>
    <row r="8" spans="1:11" ht="17.25" customHeight="1">
      <c r="A8" s="10" t="s">
        <v>121</v>
      </c>
      <c r="B8" s="11">
        <f>B9+B12+B16</f>
        <v>98705</v>
      </c>
      <c r="C8" s="11">
        <f aca="true" t="shared" si="1" ref="C8:J8">C9+C12+C16</f>
        <v>146595</v>
      </c>
      <c r="D8" s="11">
        <f t="shared" si="1"/>
        <v>151789</v>
      </c>
      <c r="E8" s="11">
        <f t="shared" si="1"/>
        <v>82389</v>
      </c>
      <c r="F8" s="11">
        <f t="shared" si="1"/>
        <v>132946</v>
      </c>
      <c r="G8" s="11">
        <f t="shared" si="1"/>
        <v>201180</v>
      </c>
      <c r="H8" s="11">
        <f t="shared" si="1"/>
        <v>85431</v>
      </c>
      <c r="I8" s="11">
        <f t="shared" si="1"/>
        <v>14219</v>
      </c>
      <c r="J8" s="11">
        <f t="shared" si="1"/>
        <v>60412</v>
      </c>
      <c r="K8" s="11">
        <f>SUM(B8:J8)</f>
        <v>973666</v>
      </c>
    </row>
    <row r="9" spans="1:11" ht="17.25" customHeight="1">
      <c r="A9" s="15" t="s">
        <v>17</v>
      </c>
      <c r="B9" s="13">
        <f>+B10+B11</f>
        <v>22068</v>
      </c>
      <c r="C9" s="13">
        <f aca="true" t="shared" si="2" ref="C9:J9">+C10+C11</f>
        <v>34785</v>
      </c>
      <c r="D9" s="13">
        <f t="shared" si="2"/>
        <v>33815</v>
      </c>
      <c r="E9" s="13">
        <f t="shared" si="2"/>
        <v>17826</v>
      </c>
      <c r="F9" s="13">
        <f t="shared" si="2"/>
        <v>25156</v>
      </c>
      <c r="G9" s="13">
        <f t="shared" si="2"/>
        <v>29703</v>
      </c>
      <c r="H9" s="13">
        <f t="shared" si="2"/>
        <v>19820</v>
      </c>
      <c r="I9" s="13">
        <f t="shared" si="2"/>
        <v>3873</v>
      </c>
      <c r="J9" s="13">
        <f t="shared" si="2"/>
        <v>12346</v>
      </c>
      <c r="K9" s="11">
        <f>SUM(B9:J9)</f>
        <v>199392</v>
      </c>
    </row>
    <row r="10" spans="1:11" ht="17.25" customHeight="1">
      <c r="A10" s="30" t="s">
        <v>18</v>
      </c>
      <c r="B10" s="13">
        <v>22068</v>
      </c>
      <c r="C10" s="13">
        <v>34785</v>
      </c>
      <c r="D10" s="13">
        <v>33815</v>
      </c>
      <c r="E10" s="13">
        <v>17826</v>
      </c>
      <c r="F10" s="13">
        <v>25156</v>
      </c>
      <c r="G10" s="13">
        <v>29703</v>
      </c>
      <c r="H10" s="13">
        <v>19820</v>
      </c>
      <c r="I10" s="13">
        <v>3873</v>
      </c>
      <c r="J10" s="13">
        <v>12346</v>
      </c>
      <c r="K10" s="11">
        <f>SUM(B10:J10)</f>
        <v>199392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73639</v>
      </c>
      <c r="C12" s="17">
        <f t="shared" si="3"/>
        <v>107319</v>
      </c>
      <c r="D12" s="17">
        <f t="shared" si="3"/>
        <v>113643</v>
      </c>
      <c r="E12" s="17">
        <f t="shared" si="3"/>
        <v>62347</v>
      </c>
      <c r="F12" s="17">
        <f t="shared" si="3"/>
        <v>103902</v>
      </c>
      <c r="G12" s="17">
        <f t="shared" si="3"/>
        <v>165928</v>
      </c>
      <c r="H12" s="17">
        <f t="shared" si="3"/>
        <v>63460</v>
      </c>
      <c r="I12" s="17">
        <f t="shared" si="3"/>
        <v>9898</v>
      </c>
      <c r="J12" s="17">
        <f t="shared" si="3"/>
        <v>46284</v>
      </c>
      <c r="K12" s="11">
        <f aca="true" t="shared" si="4" ref="K12:K27">SUM(B12:J12)</f>
        <v>746420</v>
      </c>
    </row>
    <row r="13" spans="1:13" ht="17.25" customHeight="1">
      <c r="A13" s="14" t="s">
        <v>20</v>
      </c>
      <c r="B13" s="13">
        <v>33382</v>
      </c>
      <c r="C13" s="13">
        <v>52305</v>
      </c>
      <c r="D13" s="13">
        <v>56219</v>
      </c>
      <c r="E13" s="13">
        <v>31318</v>
      </c>
      <c r="F13" s="13">
        <v>49051</v>
      </c>
      <c r="G13" s="13">
        <v>73627</v>
      </c>
      <c r="H13" s="13">
        <v>27602</v>
      </c>
      <c r="I13" s="13">
        <v>5413</v>
      </c>
      <c r="J13" s="13">
        <v>22894</v>
      </c>
      <c r="K13" s="11">
        <f t="shared" si="4"/>
        <v>351811</v>
      </c>
      <c r="L13" s="53"/>
      <c r="M13" s="54"/>
    </row>
    <row r="14" spans="1:12" ht="17.25" customHeight="1">
      <c r="A14" s="14" t="s">
        <v>21</v>
      </c>
      <c r="B14" s="13">
        <v>34706</v>
      </c>
      <c r="C14" s="13">
        <v>46353</v>
      </c>
      <c r="D14" s="13">
        <v>49595</v>
      </c>
      <c r="E14" s="13">
        <v>26619</v>
      </c>
      <c r="F14" s="13">
        <v>47921</v>
      </c>
      <c r="G14" s="13">
        <v>83374</v>
      </c>
      <c r="H14" s="13">
        <v>31418</v>
      </c>
      <c r="I14" s="13">
        <v>3789</v>
      </c>
      <c r="J14" s="13">
        <v>20245</v>
      </c>
      <c r="K14" s="11">
        <f t="shared" si="4"/>
        <v>344020</v>
      </c>
      <c r="L14" s="53"/>
    </row>
    <row r="15" spans="1:11" ht="17.25" customHeight="1">
      <c r="A15" s="14" t="s">
        <v>22</v>
      </c>
      <c r="B15" s="13">
        <v>5551</v>
      </c>
      <c r="C15" s="13">
        <v>8661</v>
      </c>
      <c r="D15" s="13">
        <v>7829</v>
      </c>
      <c r="E15" s="13">
        <v>4410</v>
      </c>
      <c r="F15" s="13">
        <v>6930</v>
      </c>
      <c r="G15" s="13">
        <v>8927</v>
      </c>
      <c r="H15" s="13">
        <v>4440</v>
      </c>
      <c r="I15" s="13">
        <v>696</v>
      </c>
      <c r="J15" s="13">
        <v>3145</v>
      </c>
      <c r="K15" s="11">
        <f t="shared" si="4"/>
        <v>50589</v>
      </c>
    </row>
    <row r="16" spans="1:11" ht="17.25" customHeight="1">
      <c r="A16" s="15" t="s">
        <v>117</v>
      </c>
      <c r="B16" s="13">
        <f>B17+B18+B19</f>
        <v>2998</v>
      </c>
      <c r="C16" s="13">
        <f aca="true" t="shared" si="5" ref="C16:J16">C17+C18+C19</f>
        <v>4491</v>
      </c>
      <c r="D16" s="13">
        <f t="shared" si="5"/>
        <v>4331</v>
      </c>
      <c r="E16" s="13">
        <f t="shared" si="5"/>
        <v>2216</v>
      </c>
      <c r="F16" s="13">
        <f t="shared" si="5"/>
        <v>3888</v>
      </c>
      <c r="G16" s="13">
        <f t="shared" si="5"/>
        <v>5549</v>
      </c>
      <c r="H16" s="13">
        <f t="shared" si="5"/>
        <v>2151</v>
      </c>
      <c r="I16" s="13">
        <f t="shared" si="5"/>
        <v>448</v>
      </c>
      <c r="J16" s="13">
        <f t="shared" si="5"/>
        <v>1782</v>
      </c>
      <c r="K16" s="11">
        <f t="shared" si="4"/>
        <v>27854</v>
      </c>
    </row>
    <row r="17" spans="1:11" ht="17.25" customHeight="1">
      <c r="A17" s="14" t="s">
        <v>118</v>
      </c>
      <c r="B17" s="13">
        <v>1468</v>
      </c>
      <c r="C17" s="13">
        <v>2203</v>
      </c>
      <c r="D17" s="13">
        <v>2148</v>
      </c>
      <c r="E17" s="13">
        <v>1190</v>
      </c>
      <c r="F17" s="13">
        <v>1986</v>
      </c>
      <c r="G17" s="13">
        <v>2933</v>
      </c>
      <c r="H17" s="13">
        <v>1152</v>
      </c>
      <c r="I17" s="13">
        <v>267</v>
      </c>
      <c r="J17" s="13">
        <v>860</v>
      </c>
      <c r="K17" s="11">
        <f t="shared" si="4"/>
        <v>14207</v>
      </c>
    </row>
    <row r="18" spans="1:11" ht="17.25" customHeight="1">
      <c r="A18" s="14" t="s">
        <v>119</v>
      </c>
      <c r="B18" s="13">
        <v>102</v>
      </c>
      <c r="C18" s="13">
        <v>143</v>
      </c>
      <c r="D18" s="13">
        <v>144</v>
      </c>
      <c r="E18" s="13">
        <v>85</v>
      </c>
      <c r="F18" s="13">
        <v>157</v>
      </c>
      <c r="G18" s="13">
        <v>376</v>
      </c>
      <c r="H18" s="13">
        <v>113</v>
      </c>
      <c r="I18" s="13">
        <v>8</v>
      </c>
      <c r="J18" s="13">
        <v>43</v>
      </c>
      <c r="K18" s="11">
        <f t="shared" si="4"/>
        <v>1171</v>
      </c>
    </row>
    <row r="19" spans="1:11" ht="17.25" customHeight="1">
      <c r="A19" s="14" t="s">
        <v>120</v>
      </c>
      <c r="B19" s="13">
        <v>1428</v>
      </c>
      <c r="C19" s="13">
        <v>2145</v>
      </c>
      <c r="D19" s="13">
        <v>2039</v>
      </c>
      <c r="E19" s="13">
        <v>941</v>
      </c>
      <c r="F19" s="13">
        <v>1745</v>
      </c>
      <c r="G19" s="13">
        <v>2240</v>
      </c>
      <c r="H19" s="13">
        <v>886</v>
      </c>
      <c r="I19" s="13">
        <v>173</v>
      </c>
      <c r="J19" s="13">
        <v>879</v>
      </c>
      <c r="K19" s="11">
        <f t="shared" si="4"/>
        <v>12476</v>
      </c>
    </row>
    <row r="20" spans="1:11" ht="17.25" customHeight="1">
      <c r="A20" s="16" t="s">
        <v>23</v>
      </c>
      <c r="B20" s="11">
        <f>+B21+B22+B23</f>
        <v>56129</v>
      </c>
      <c r="C20" s="11">
        <f aca="true" t="shared" si="6" ref="C20:J20">+C21+C22+C23</f>
        <v>71641</v>
      </c>
      <c r="D20" s="11">
        <f t="shared" si="6"/>
        <v>83804</v>
      </c>
      <c r="E20" s="11">
        <f t="shared" si="6"/>
        <v>41904</v>
      </c>
      <c r="F20" s="11">
        <f t="shared" si="6"/>
        <v>92552</v>
      </c>
      <c r="G20" s="11">
        <f t="shared" si="6"/>
        <v>157608</v>
      </c>
      <c r="H20" s="11">
        <f t="shared" si="6"/>
        <v>44140</v>
      </c>
      <c r="I20" s="11">
        <f t="shared" si="6"/>
        <v>8896</v>
      </c>
      <c r="J20" s="11">
        <f t="shared" si="6"/>
        <v>31954</v>
      </c>
      <c r="K20" s="11">
        <f t="shared" si="4"/>
        <v>588628</v>
      </c>
    </row>
    <row r="21" spans="1:12" ht="17.25" customHeight="1">
      <c r="A21" s="12" t="s">
        <v>24</v>
      </c>
      <c r="B21" s="13">
        <v>31049</v>
      </c>
      <c r="C21" s="13">
        <v>43128</v>
      </c>
      <c r="D21" s="13">
        <v>50342</v>
      </c>
      <c r="E21" s="13">
        <v>25630</v>
      </c>
      <c r="F21" s="13">
        <v>52446</v>
      </c>
      <c r="G21" s="13">
        <v>80887</v>
      </c>
      <c r="H21" s="13">
        <v>24626</v>
      </c>
      <c r="I21" s="13">
        <v>5970</v>
      </c>
      <c r="J21" s="13">
        <v>18673</v>
      </c>
      <c r="K21" s="11">
        <f t="shared" si="4"/>
        <v>332751</v>
      </c>
      <c r="L21" s="53"/>
    </row>
    <row r="22" spans="1:12" ht="17.25" customHeight="1">
      <c r="A22" s="12" t="s">
        <v>25</v>
      </c>
      <c r="B22" s="13">
        <v>22002</v>
      </c>
      <c r="C22" s="13">
        <v>24193</v>
      </c>
      <c r="D22" s="13">
        <v>29147</v>
      </c>
      <c r="E22" s="13">
        <v>14105</v>
      </c>
      <c r="F22" s="13">
        <v>35620</v>
      </c>
      <c r="G22" s="13">
        <v>70187</v>
      </c>
      <c r="H22" s="13">
        <v>17397</v>
      </c>
      <c r="I22" s="13">
        <v>2526</v>
      </c>
      <c r="J22" s="13">
        <v>11555</v>
      </c>
      <c r="K22" s="11">
        <f t="shared" si="4"/>
        <v>226732</v>
      </c>
      <c r="L22" s="53"/>
    </row>
    <row r="23" spans="1:11" ht="17.25" customHeight="1">
      <c r="A23" s="12" t="s">
        <v>26</v>
      </c>
      <c r="B23" s="13">
        <v>3078</v>
      </c>
      <c r="C23" s="13">
        <v>4320</v>
      </c>
      <c r="D23" s="13">
        <v>4315</v>
      </c>
      <c r="E23" s="13">
        <v>2169</v>
      </c>
      <c r="F23" s="13">
        <v>4486</v>
      </c>
      <c r="G23" s="13">
        <v>6534</v>
      </c>
      <c r="H23" s="13">
        <v>2117</v>
      </c>
      <c r="I23" s="13">
        <v>400</v>
      </c>
      <c r="J23" s="13">
        <v>1726</v>
      </c>
      <c r="K23" s="11">
        <f t="shared" si="4"/>
        <v>29145</v>
      </c>
    </row>
    <row r="24" spans="1:11" ht="17.25" customHeight="1">
      <c r="A24" s="16" t="s">
        <v>27</v>
      </c>
      <c r="B24" s="13">
        <v>17440</v>
      </c>
      <c r="C24" s="13">
        <v>27036</v>
      </c>
      <c r="D24" s="13">
        <v>34316</v>
      </c>
      <c r="E24" s="13">
        <v>17247</v>
      </c>
      <c r="F24" s="13">
        <v>24985</v>
      </c>
      <c r="G24" s="13">
        <v>26867</v>
      </c>
      <c r="H24" s="13">
        <v>10286</v>
      </c>
      <c r="I24" s="13">
        <v>4475</v>
      </c>
      <c r="J24" s="13">
        <v>15990</v>
      </c>
      <c r="K24" s="11">
        <f t="shared" si="4"/>
        <v>178642</v>
      </c>
    </row>
    <row r="25" spans="1:12" ht="17.25" customHeight="1">
      <c r="A25" s="12" t="s">
        <v>28</v>
      </c>
      <c r="B25" s="13">
        <v>11162</v>
      </c>
      <c r="C25" s="13">
        <v>17303</v>
      </c>
      <c r="D25" s="13">
        <v>21962</v>
      </c>
      <c r="E25" s="13">
        <v>11038</v>
      </c>
      <c r="F25" s="13">
        <v>15990</v>
      </c>
      <c r="G25" s="13">
        <v>17195</v>
      </c>
      <c r="H25" s="13">
        <v>6583</v>
      </c>
      <c r="I25" s="13">
        <v>2864</v>
      </c>
      <c r="J25" s="13">
        <v>10234</v>
      </c>
      <c r="K25" s="11">
        <f t="shared" si="4"/>
        <v>114331</v>
      </c>
      <c r="L25" s="53"/>
    </row>
    <row r="26" spans="1:12" ht="17.25" customHeight="1">
      <c r="A26" s="12" t="s">
        <v>29</v>
      </c>
      <c r="B26" s="13">
        <v>6278</v>
      </c>
      <c r="C26" s="13">
        <v>9733</v>
      </c>
      <c r="D26" s="13">
        <v>12354</v>
      </c>
      <c r="E26" s="13">
        <v>6209</v>
      </c>
      <c r="F26" s="13">
        <v>8995</v>
      </c>
      <c r="G26" s="13">
        <v>9672</v>
      </c>
      <c r="H26" s="13">
        <v>3703</v>
      </c>
      <c r="I26" s="13">
        <v>1611</v>
      </c>
      <c r="J26" s="13">
        <v>5756</v>
      </c>
      <c r="K26" s="11">
        <f t="shared" si="4"/>
        <v>64311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699</v>
      </c>
      <c r="I27" s="11">
        <v>0</v>
      </c>
      <c r="J27" s="11">
        <v>0</v>
      </c>
      <c r="K27" s="11">
        <f t="shared" si="4"/>
        <v>699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26022.54</v>
      </c>
      <c r="I35" s="19">
        <v>0</v>
      </c>
      <c r="J35" s="19">
        <v>0</v>
      </c>
      <c r="K35" s="23">
        <f>SUM(B35:J35)</f>
        <v>26022.54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432992.37</v>
      </c>
      <c r="C47" s="22">
        <f aca="true" t="shared" si="9" ref="C47:H47">+C48+C56</f>
        <v>697960.78</v>
      </c>
      <c r="D47" s="22">
        <f t="shared" si="9"/>
        <v>867097.09</v>
      </c>
      <c r="E47" s="22">
        <f t="shared" si="9"/>
        <v>394498.38</v>
      </c>
      <c r="F47" s="22">
        <f t="shared" si="9"/>
        <v>661806.81</v>
      </c>
      <c r="G47" s="22">
        <f t="shared" si="9"/>
        <v>877223.3400000001</v>
      </c>
      <c r="H47" s="22">
        <f t="shared" si="9"/>
        <v>398653.75</v>
      </c>
      <c r="I47" s="22">
        <f>+I48+I56</f>
        <v>123622.51</v>
      </c>
      <c r="J47" s="22">
        <f>+J48+J56</f>
        <v>301139.55</v>
      </c>
      <c r="K47" s="22">
        <f>SUM(B47:J47)</f>
        <v>4754994.579999999</v>
      </c>
    </row>
    <row r="48" spans="1:11" ht="17.25" customHeight="1">
      <c r="A48" s="16" t="s">
        <v>48</v>
      </c>
      <c r="B48" s="23">
        <f>SUM(B49:B55)</f>
        <v>415817.75</v>
      </c>
      <c r="C48" s="23">
        <f aca="true" t="shared" si="10" ref="C48:H48">SUM(C49:C55)</f>
        <v>675259.81</v>
      </c>
      <c r="D48" s="23">
        <f t="shared" si="10"/>
        <v>844194.38</v>
      </c>
      <c r="E48" s="23">
        <f t="shared" si="10"/>
        <v>373099.44</v>
      </c>
      <c r="F48" s="23">
        <f t="shared" si="10"/>
        <v>640986</v>
      </c>
      <c r="G48" s="23">
        <f t="shared" si="10"/>
        <v>848980.92</v>
      </c>
      <c r="H48" s="23">
        <f t="shared" si="10"/>
        <v>380814</v>
      </c>
      <c r="I48" s="23">
        <f>SUM(I49:I55)</f>
        <v>123622.51</v>
      </c>
      <c r="J48" s="23">
        <f>SUM(J49:J55)</f>
        <v>287869.39</v>
      </c>
      <c r="K48" s="23">
        <f aca="true" t="shared" si="11" ref="K48:K56">SUM(B48:J48)</f>
        <v>4590644.199999999</v>
      </c>
    </row>
    <row r="49" spans="1:11" ht="17.25" customHeight="1">
      <c r="A49" s="35" t="s">
        <v>49</v>
      </c>
      <c r="B49" s="23">
        <f aca="true" t="shared" si="12" ref="B49:H49">ROUND(B30*B7,2)</f>
        <v>415817.75</v>
      </c>
      <c r="C49" s="23">
        <f t="shared" si="12"/>
        <v>673762.18</v>
      </c>
      <c r="D49" s="23">
        <f t="shared" si="12"/>
        <v>844194.38</v>
      </c>
      <c r="E49" s="23">
        <f t="shared" si="12"/>
        <v>373099.44</v>
      </c>
      <c r="F49" s="23">
        <f t="shared" si="12"/>
        <v>640986</v>
      </c>
      <c r="G49" s="23">
        <f t="shared" si="12"/>
        <v>848980.92</v>
      </c>
      <c r="H49" s="23">
        <f t="shared" si="12"/>
        <v>354791.46</v>
      </c>
      <c r="I49" s="23">
        <f>ROUND(I30*I7,2)</f>
        <v>123622.51</v>
      </c>
      <c r="J49" s="23">
        <f>ROUND(J30*J7,2)</f>
        <v>287869.39</v>
      </c>
      <c r="K49" s="23">
        <f t="shared" si="11"/>
        <v>4563124.029999999</v>
      </c>
    </row>
    <row r="50" spans="1:11" ht="17.25" customHeight="1">
      <c r="A50" s="35" t="s">
        <v>50</v>
      </c>
      <c r="B50" s="19">
        <v>0</v>
      </c>
      <c r="C50" s="23">
        <f>ROUND(C31*C7,2)</f>
        <v>1497.63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1497.63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26022.54</v>
      </c>
      <c r="I53" s="32">
        <f>+I35</f>
        <v>0</v>
      </c>
      <c r="J53" s="32">
        <f>+J35</f>
        <v>0</v>
      </c>
      <c r="K53" s="23">
        <f t="shared" si="11"/>
        <v>26022.54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13270.16</v>
      </c>
      <c r="K56" s="37">
        <f t="shared" si="11"/>
        <v>164350.37999999998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-66204</v>
      </c>
      <c r="C60" s="36">
        <f t="shared" si="13"/>
        <v>-104534.31</v>
      </c>
      <c r="D60" s="36">
        <f t="shared" si="13"/>
        <v>-102537.68</v>
      </c>
      <c r="E60" s="36">
        <f t="shared" si="13"/>
        <v>-56752.34</v>
      </c>
      <c r="F60" s="36">
        <f t="shared" si="13"/>
        <v>-75848.5</v>
      </c>
      <c r="G60" s="36">
        <f t="shared" si="13"/>
        <v>-89134.18</v>
      </c>
      <c r="H60" s="36">
        <f t="shared" si="13"/>
        <v>-59460</v>
      </c>
      <c r="I60" s="36">
        <f t="shared" si="13"/>
        <v>-15160.66</v>
      </c>
      <c r="J60" s="36">
        <f t="shared" si="13"/>
        <v>-43426.76</v>
      </c>
      <c r="K60" s="36">
        <f>SUM(B60:J60)</f>
        <v>-613058.43</v>
      </c>
    </row>
    <row r="61" spans="1:11" ht="18.75" customHeight="1">
      <c r="A61" s="16" t="s">
        <v>82</v>
      </c>
      <c r="B61" s="36">
        <f aca="true" t="shared" si="14" ref="B61:J61">B62+B63+B64+B65+B66+B67</f>
        <v>-66204</v>
      </c>
      <c r="C61" s="36">
        <f t="shared" si="14"/>
        <v>-104355</v>
      </c>
      <c r="D61" s="36">
        <f t="shared" si="14"/>
        <v>-101445</v>
      </c>
      <c r="E61" s="36">
        <f t="shared" si="14"/>
        <v>-53478</v>
      </c>
      <c r="F61" s="36">
        <f t="shared" si="14"/>
        <v>-75468</v>
      </c>
      <c r="G61" s="36">
        <f t="shared" si="14"/>
        <v>-89109</v>
      </c>
      <c r="H61" s="36">
        <f t="shared" si="14"/>
        <v>-59460</v>
      </c>
      <c r="I61" s="36">
        <f t="shared" si="14"/>
        <v>-11619</v>
      </c>
      <c r="J61" s="36">
        <f t="shared" si="14"/>
        <v>-37038</v>
      </c>
      <c r="K61" s="36">
        <f aca="true" t="shared" si="15" ref="K61:K92">SUM(B61:J61)</f>
        <v>-598176</v>
      </c>
    </row>
    <row r="62" spans="1:11" ht="18.75" customHeight="1">
      <c r="A62" s="12" t="s">
        <v>83</v>
      </c>
      <c r="B62" s="36">
        <f>-ROUND(B9*$D$3,2)</f>
        <v>-66204</v>
      </c>
      <c r="C62" s="36">
        <f aca="true" t="shared" si="16" ref="C62:J62">-ROUND(C9*$D$3,2)</f>
        <v>-104355</v>
      </c>
      <c r="D62" s="36">
        <f t="shared" si="16"/>
        <v>-101445</v>
      </c>
      <c r="E62" s="36">
        <f t="shared" si="16"/>
        <v>-53478</v>
      </c>
      <c r="F62" s="36">
        <f t="shared" si="16"/>
        <v>-75468</v>
      </c>
      <c r="G62" s="36">
        <f t="shared" si="16"/>
        <v>-89109</v>
      </c>
      <c r="H62" s="36">
        <f t="shared" si="16"/>
        <v>-59460</v>
      </c>
      <c r="I62" s="36">
        <f t="shared" si="16"/>
        <v>-11619</v>
      </c>
      <c r="J62" s="36">
        <f t="shared" si="16"/>
        <v>-37038</v>
      </c>
      <c r="K62" s="36">
        <f t="shared" si="15"/>
        <v>-598176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-179.31</v>
      </c>
      <c r="D68" s="36">
        <f t="shared" si="17"/>
        <v>-1092.68</v>
      </c>
      <c r="E68" s="36">
        <f t="shared" si="17"/>
        <v>-3274.34</v>
      </c>
      <c r="F68" s="36">
        <f t="shared" si="17"/>
        <v>-380.5</v>
      </c>
      <c r="G68" s="36">
        <f t="shared" si="17"/>
        <v>-25.18</v>
      </c>
      <c r="H68" s="36">
        <f t="shared" si="17"/>
        <v>0</v>
      </c>
      <c r="I68" s="36">
        <f t="shared" si="17"/>
        <v>-3541.66</v>
      </c>
      <c r="J68" s="36">
        <f t="shared" si="17"/>
        <v>-5390.4</v>
      </c>
      <c r="K68" s="36">
        <f t="shared" si="15"/>
        <v>-13884.07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-1067.5</v>
      </c>
      <c r="E71" s="19">
        <v>0</v>
      </c>
      <c r="F71" s="36">
        <v>-380.5</v>
      </c>
      <c r="G71" s="19">
        <v>0</v>
      </c>
      <c r="H71" s="19">
        <v>0</v>
      </c>
      <c r="I71" s="48">
        <v>-1984.02</v>
      </c>
      <c r="J71" s="19">
        <v>0</v>
      </c>
      <c r="K71" s="36">
        <f t="shared" si="15"/>
        <v>-3432.02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-3274.34</v>
      </c>
      <c r="F92" s="19">
        <v>0</v>
      </c>
      <c r="G92" s="19">
        <v>0</v>
      </c>
      <c r="H92" s="19">
        <v>0</v>
      </c>
      <c r="I92" s="49">
        <v>-1557.64</v>
      </c>
      <c r="J92" s="49">
        <v>-5390.4</v>
      </c>
      <c r="K92" s="49">
        <f t="shared" si="15"/>
        <v>-10222.380000000001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366788.37</v>
      </c>
      <c r="C97" s="24">
        <f t="shared" si="19"/>
        <v>593426.47</v>
      </c>
      <c r="D97" s="24">
        <f t="shared" si="19"/>
        <v>764559.4099999999</v>
      </c>
      <c r="E97" s="24">
        <f t="shared" si="19"/>
        <v>337746.04</v>
      </c>
      <c r="F97" s="24">
        <f t="shared" si="19"/>
        <v>585958.31</v>
      </c>
      <c r="G97" s="24">
        <f t="shared" si="19"/>
        <v>788089.16</v>
      </c>
      <c r="H97" s="24">
        <f t="shared" si="19"/>
        <v>339193.75</v>
      </c>
      <c r="I97" s="24">
        <f>+I98+I99</f>
        <v>108461.84999999999</v>
      </c>
      <c r="J97" s="24">
        <f>+J98+J99</f>
        <v>257712.79</v>
      </c>
      <c r="K97" s="49">
        <f t="shared" si="18"/>
        <v>4141936.1500000004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349613.75</v>
      </c>
      <c r="C98" s="24">
        <f t="shared" si="20"/>
        <v>570725.5</v>
      </c>
      <c r="D98" s="24">
        <f t="shared" si="20"/>
        <v>741656.7</v>
      </c>
      <c r="E98" s="24">
        <f t="shared" si="20"/>
        <v>316347.1</v>
      </c>
      <c r="F98" s="24">
        <f t="shared" si="20"/>
        <v>565137.5</v>
      </c>
      <c r="G98" s="24">
        <f t="shared" si="20"/>
        <v>759846.74</v>
      </c>
      <c r="H98" s="24">
        <f t="shared" si="20"/>
        <v>321354</v>
      </c>
      <c r="I98" s="24">
        <f t="shared" si="20"/>
        <v>108461.84999999999</v>
      </c>
      <c r="J98" s="24">
        <f t="shared" si="20"/>
        <v>245440.99000000002</v>
      </c>
      <c r="K98" s="49">
        <f t="shared" si="18"/>
        <v>3978584.1300000004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12271.8</v>
      </c>
      <c r="K99" s="49">
        <f t="shared" si="18"/>
        <v>163352.01999999996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4141936.14</v>
      </c>
      <c r="L105" s="55"/>
    </row>
    <row r="106" spans="1:11" ht="18.75" customHeight="1">
      <c r="A106" s="26" t="s">
        <v>78</v>
      </c>
      <c r="B106" s="27">
        <v>46069.11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46069.11</v>
      </c>
    </row>
    <row r="107" spans="1:11" ht="18.75" customHeight="1">
      <c r="A107" s="26" t="s">
        <v>79</v>
      </c>
      <c r="B107" s="27">
        <v>320719.26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320719.26</v>
      </c>
    </row>
    <row r="108" spans="1:11" ht="18.75" customHeight="1">
      <c r="A108" s="26" t="s">
        <v>80</v>
      </c>
      <c r="B108" s="41">
        <v>0</v>
      </c>
      <c r="C108" s="27">
        <f>+C97</f>
        <v>593426.47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593426.47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764559.4099999999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764559.4099999999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337746.04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337746.04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108971.29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108971.29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206370.95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206370.95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270616.07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270616.07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220360.1</v>
      </c>
      <c r="H115" s="41">
        <v>0</v>
      </c>
      <c r="I115" s="41">
        <v>0</v>
      </c>
      <c r="J115" s="41">
        <v>0</v>
      </c>
      <c r="K115" s="42">
        <f t="shared" si="22"/>
        <v>220360.1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23967.37</v>
      </c>
      <c r="H116" s="41">
        <v>0</v>
      </c>
      <c r="I116" s="41">
        <v>0</v>
      </c>
      <c r="J116" s="41">
        <v>0</v>
      </c>
      <c r="K116" s="42">
        <f t="shared" si="22"/>
        <v>23967.37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128158.38</v>
      </c>
      <c r="H117" s="41">
        <v>0</v>
      </c>
      <c r="I117" s="41">
        <v>0</v>
      </c>
      <c r="J117" s="41">
        <v>0</v>
      </c>
      <c r="K117" s="42">
        <f t="shared" si="22"/>
        <v>128158.38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112946.32</v>
      </c>
      <c r="H118" s="41">
        <v>0</v>
      </c>
      <c r="I118" s="41">
        <v>0</v>
      </c>
      <c r="J118" s="41">
        <v>0</v>
      </c>
      <c r="K118" s="42">
        <f t="shared" si="22"/>
        <v>112946.32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302656.98</v>
      </c>
      <c r="H119" s="41">
        <v>0</v>
      </c>
      <c r="I119" s="41">
        <v>0</v>
      </c>
      <c r="J119" s="41">
        <v>0</v>
      </c>
      <c r="K119" s="42">
        <f t="shared" si="22"/>
        <v>302656.98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118770.98</v>
      </c>
      <c r="I120" s="41">
        <v>0</v>
      </c>
      <c r="J120" s="41">
        <v>0</v>
      </c>
      <c r="K120" s="42">
        <f t="shared" si="22"/>
        <v>118770.98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220422.77</v>
      </c>
      <c r="I121" s="41">
        <v>0</v>
      </c>
      <c r="J121" s="41">
        <v>0</v>
      </c>
      <c r="K121" s="42">
        <f t="shared" si="22"/>
        <v>220422.77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108461.85</v>
      </c>
      <c r="J122" s="41">
        <v>0</v>
      </c>
      <c r="K122" s="42">
        <f t="shared" si="22"/>
        <v>108461.85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257712.79</v>
      </c>
      <c r="K123" s="45">
        <f t="shared" si="22"/>
        <v>257712.79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2014-09-04T19:00:48Z</dcterms:modified>
  <cp:category/>
  <cp:version/>
  <cp:contentType/>
  <cp:contentStatus/>
</cp:coreProperties>
</file>