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<sst xmlns="http://schemas.openxmlformats.org/spreadsheetml/2006/main" count="127" uniqueCount="127">
  <si>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</si>
  <si>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</si>
  <si>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</si>
  <si>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</si>
  <si>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</si>
  <si>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</si>
  <si>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</si>
  <si>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</si>
  <si>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</si>
  <si>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</si>
  <si>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</si>
  <si>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</si>
  <si>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</si>
  <si>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</si>
  <si>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</si>
  <si>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</si>
  <si>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</si>
  <si>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</si>
  <si>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</si>
  <si>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</si>
  <si>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</si>
  <si>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</si>
  <si>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</si>
  <si>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</si>
  <si>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</si>
  <si>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</si>
  <si>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</si>
  <si>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</si>
  <si>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</si>
  <si>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</si>
  <si>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</si>
  <si>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</si>
  <si>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</si>
  <si>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</si>
  <si>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</si>
  <si>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</si>
  <si>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</si>
  <si>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</si>
  <si>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</si>
  <si>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</si>
  <si>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</si>
  <si>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</si>
  <si>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</si>
  <si>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</si>
  <si>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</si>
  <si>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</si>
  <si>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</si>
  <si>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</si>
  <si>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</si>
  <si>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</si>
  <si>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</si>
  <si>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</si>
  <si>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</si>
  <si>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</si>
  <si>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</si>
  <si>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</si>
  <si>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</si>
  <si>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</si>
  <si>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</si>
  <si>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</si>
  <si>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</si>
  <si>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</si>
  <si>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</si>
  <si>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</si>
  <si>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</si>
  <si>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</si>
  <si>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</si>
  <si>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</si>
  <si>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</si>
  <si>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</si>
  <si>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</si>
  <si>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</si>
  <si>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</si>
  <si>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</si>
  <si>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</si>
  <si>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</si>
  <si>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</si>
  <si>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</si>
  <si>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</si>
  <si>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</si>
  <si>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</si>
  <si>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</si>
  <si>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</si>
  <si>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</si>
  <si>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</si>
  <si>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</si>
  <si>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</si>
  <si>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</si>
  <si>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</si>
  <si>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</si>
  <si>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</si>
  <si>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</si>
  <si>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</si>
  <si>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</si>
  <si>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</si>
  <si>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</si>
  <si>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</si>
  <si>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</si>
  <si>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</si>
  <si>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</si>
  <si>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</si>
  <si>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</si>
  <si>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</si>
  <si>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</si>
  <si>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</si>
  <si>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</si>
  <si>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</si>
  <si>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</si>
  <si>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</si>
  <si>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</si>
  <si>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</si>
  <si>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</si>
  <si>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</si>
  <si>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</si>
  <si>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</si>
  <si>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</si>
  <si>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</si>
  <si>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</si>
  <si>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</si>
  <si>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</si>
  <si>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</si>
  <si>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</si>
  <si>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</si>
  <si>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</si>
  <si>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</si>
  <si>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</si>
  <si>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28/08/14 - VENCIMENTO 04/09/14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</si>
</sst>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9" sqref="A9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597423</v>
      </c>
      <c r="C7" s="9">
        <f t="shared" si="0"/>
        <v>805773</v>
      </c>
      <c r="D7" s="9">
        <f t="shared" si="0"/>
        <v>820959</v>
      </c>
      <c r="E7" s="9">
        <f t="shared" si="0"/>
        <v>554557</v>
      </c>
      <c r="F7" s="9">
        <f t="shared" si="0"/>
        <v>743644</v>
      </c>
      <c r="G7" s="9">
        <f t="shared" si="0"/>
        <v>1207587</v>
      </c>
      <c r="H7" s="9">
        <f t="shared" si="0"/>
        <v>572867</v>
      </c>
      <c r="I7" s="9">
        <f t="shared" si="0"/>
        <v>125753</v>
      </c>
      <c r="J7" s="9">
        <f t="shared" si="0"/>
        <v>307186</v>
      </c>
      <c r="K7" s="9">
        <f t="shared" si="0"/>
        <v>5735749</v>
      </c>
      <c r="L7" s="53"/>
    </row>
    <row r="8" spans="1:11" ht="17.25" customHeight="1">
      <c r="A8" s="10" t="s">
        <v>121</v>
      </c>
      <c r="B8" s="11">
        <f>B9+B12+B16</f>
        <v>357701</v>
      </c>
      <c r="C8" s="11">
        <f aca="true" t="shared" si="1" ref="C8:J8">C9+C12+C16</f>
        <v>489752</v>
      </c>
      <c r="D8" s="11">
        <f t="shared" si="1"/>
        <v>467465</v>
      </c>
      <c r="E8" s="11">
        <f t="shared" si="1"/>
        <v>330545</v>
      </c>
      <c r="F8" s="11">
        <f t="shared" si="1"/>
        <v>419948</v>
      </c>
      <c r="G8" s="11">
        <f t="shared" si="1"/>
        <v>662304</v>
      </c>
      <c r="H8" s="11">
        <f t="shared" si="1"/>
        <v>356588</v>
      </c>
      <c r="I8" s="11">
        <f t="shared" si="1"/>
        <v>68202</v>
      </c>
      <c r="J8" s="11">
        <f t="shared" si="1"/>
        <v>173455</v>
      </c>
      <c r="K8" s="11">
        <f>SUM(B8:J8)</f>
        <v>3325960</v>
      </c>
    </row>
    <row r="9" spans="1:11" ht="17.25" customHeight="1">
      <c r="A9" s="15" t="s">
        <v>17</v>
      </c>
      <c r="B9" s="13">
        <f>+B10+B11</f>
        <v>48525</v>
      </c>
      <c r="C9" s="13">
        <f aca="true" t="shared" si="2" ref="C9:J9">+C10+C11</f>
        <v>68875</v>
      </c>
      <c r="D9" s="13">
        <f t="shared" si="2"/>
        <v>58809</v>
      </c>
      <c r="E9" s="13">
        <f t="shared" si="2"/>
        <v>44191</v>
      </c>
      <c r="F9" s="13">
        <f t="shared" si="2"/>
        <v>49352</v>
      </c>
      <c r="G9" s="13">
        <f t="shared" si="2"/>
        <v>61434</v>
      </c>
      <c r="H9" s="13">
        <f t="shared" si="2"/>
        <v>59486</v>
      </c>
      <c r="I9" s="13">
        <f t="shared" si="2"/>
        <v>10776</v>
      </c>
      <c r="J9" s="13">
        <f t="shared" si="2"/>
        <v>19152</v>
      </c>
      <c r="K9" s="11">
        <f>SUM(B9:J9)</f>
        <v>420600</v>
      </c>
    </row>
    <row r="10" spans="1:11" ht="17.25" customHeight="1">
      <c r="A10" s="30" t="s">
        <v>18</v>
      </c>
      <c r="B10" s="13">
        <v>48525</v>
      </c>
      <c r="C10" s="13">
        <v>68875</v>
      </c>
      <c r="D10" s="13">
        <v>58809</v>
      </c>
      <c r="E10" s="13">
        <v>44191</v>
      </c>
      <c r="F10" s="13">
        <v>49352</v>
      </c>
      <c r="G10" s="13">
        <v>61434</v>
      </c>
      <c r="H10" s="13">
        <v>59486</v>
      </c>
      <c r="I10" s="13">
        <v>10776</v>
      </c>
      <c r="J10" s="13">
        <v>19152</v>
      </c>
      <c r="K10" s="11">
        <f>SUM(B10:J10)</f>
        <v>420600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298827</v>
      </c>
      <c r="C12" s="17">
        <f t="shared" si="3"/>
        <v>406157</v>
      </c>
      <c r="D12" s="17">
        <f t="shared" si="3"/>
        <v>395655</v>
      </c>
      <c r="E12" s="17">
        <f t="shared" si="3"/>
        <v>277566</v>
      </c>
      <c r="F12" s="17">
        <f t="shared" si="3"/>
        <v>358689</v>
      </c>
      <c r="G12" s="17">
        <f t="shared" si="3"/>
        <v>581773</v>
      </c>
      <c r="H12" s="17">
        <f t="shared" si="3"/>
        <v>287785</v>
      </c>
      <c r="I12" s="17">
        <f t="shared" si="3"/>
        <v>55008</v>
      </c>
      <c r="J12" s="17">
        <f t="shared" si="3"/>
        <v>149325</v>
      </c>
      <c r="K12" s="11">
        <f aca="true" t="shared" si="4" ref="K12:K27">SUM(B12:J12)</f>
        <v>2810785</v>
      </c>
    </row>
    <row r="13" spans="1:13" ht="17.25" customHeight="1">
      <c r="A13" s="14" t="s">
        <v>20</v>
      </c>
      <c r="B13" s="13">
        <v>139320</v>
      </c>
      <c r="C13" s="13">
        <v>198939</v>
      </c>
      <c r="D13" s="13">
        <v>200635</v>
      </c>
      <c r="E13" s="13">
        <v>137978</v>
      </c>
      <c r="F13" s="13">
        <v>178011</v>
      </c>
      <c r="G13" s="13">
        <v>279316</v>
      </c>
      <c r="H13" s="13">
        <v>132424</v>
      </c>
      <c r="I13" s="13">
        <v>29284</v>
      </c>
      <c r="J13" s="13">
        <v>75830</v>
      </c>
      <c r="K13" s="11">
        <f t="shared" si="4"/>
        <v>1371737</v>
      </c>
      <c r="L13" s="53"/>
      <c r="M13" s="54"/>
    </row>
    <row r="14" spans="1:12" ht="17.25" customHeight="1">
      <c r="A14" s="14" t="s">
        <v>21</v>
      </c>
      <c r="B14" s="13">
        <v>125696</v>
      </c>
      <c r="C14" s="13">
        <v>157308</v>
      </c>
      <c r="D14" s="13">
        <v>148934</v>
      </c>
      <c r="E14" s="13">
        <v>110043</v>
      </c>
      <c r="F14" s="13">
        <v>143377</v>
      </c>
      <c r="G14" s="13">
        <v>252027</v>
      </c>
      <c r="H14" s="13">
        <v>122797</v>
      </c>
      <c r="I14" s="13">
        <v>18610</v>
      </c>
      <c r="J14" s="13">
        <v>56421</v>
      </c>
      <c r="K14" s="11">
        <f t="shared" si="4"/>
        <v>1135213</v>
      </c>
      <c r="L14" s="53"/>
    </row>
    <row r="15" spans="1:11" ht="17.25" customHeight="1">
      <c r="A15" s="14" t="s">
        <v>22</v>
      </c>
      <c r="B15" s="13">
        <v>33811</v>
      </c>
      <c r="C15" s="13">
        <v>49910</v>
      </c>
      <c r="D15" s="13">
        <v>46086</v>
      </c>
      <c r="E15" s="13">
        <v>29545</v>
      </c>
      <c r="F15" s="13">
        <v>37301</v>
      </c>
      <c r="G15" s="13">
        <v>50430</v>
      </c>
      <c r="H15" s="13">
        <v>32564</v>
      </c>
      <c r="I15" s="13">
        <v>7114</v>
      </c>
      <c r="J15" s="13">
        <v>17074</v>
      </c>
      <c r="K15" s="11">
        <f t="shared" si="4"/>
        <v>303835</v>
      </c>
    </row>
    <row r="16" spans="1:11" ht="17.25" customHeight="1">
      <c r="A16" s="15" t="s">
        <v>117</v>
      </c>
      <c r="B16" s="13">
        <f>B17+B18+B19</f>
        <v>10349</v>
      </c>
      <c r="C16" s="13">
        <f aca="true" t="shared" si="5" ref="C16:J16">C17+C18+C19</f>
        <v>14720</v>
      </c>
      <c r="D16" s="13">
        <f t="shared" si="5"/>
        <v>13001</v>
      </c>
      <c r="E16" s="13">
        <f t="shared" si="5"/>
        <v>8788</v>
      </c>
      <c r="F16" s="13">
        <f t="shared" si="5"/>
        <v>11907</v>
      </c>
      <c r="G16" s="13">
        <f t="shared" si="5"/>
        <v>19097</v>
      </c>
      <c r="H16" s="13">
        <f t="shared" si="5"/>
        <v>9317</v>
      </c>
      <c r="I16" s="13">
        <f t="shared" si="5"/>
        <v>2418</v>
      </c>
      <c r="J16" s="13">
        <f t="shared" si="5"/>
        <v>4978</v>
      </c>
      <c r="K16" s="11">
        <f t="shared" si="4"/>
        <v>94575</v>
      </c>
    </row>
    <row r="17" spans="1:11" ht="17.25" customHeight="1">
      <c r="A17" s="14" t="s">
        <v>118</v>
      </c>
      <c r="B17" s="13">
        <v>4268</v>
      </c>
      <c r="C17" s="13">
        <v>6179</v>
      </c>
      <c r="D17" s="13">
        <v>5311</v>
      </c>
      <c r="E17" s="13">
        <v>3909</v>
      </c>
      <c r="F17" s="13">
        <v>5247</v>
      </c>
      <c r="G17" s="13">
        <v>8993</v>
      </c>
      <c r="H17" s="13">
        <v>4546</v>
      </c>
      <c r="I17" s="13">
        <v>1061</v>
      </c>
      <c r="J17" s="13">
        <v>2116</v>
      </c>
      <c r="K17" s="11">
        <f t="shared" si="4"/>
        <v>41630</v>
      </c>
    </row>
    <row r="18" spans="1:11" ht="17.25" customHeight="1">
      <c r="A18" s="14" t="s">
        <v>119</v>
      </c>
      <c r="B18" s="13">
        <v>281</v>
      </c>
      <c r="C18" s="13">
        <v>380</v>
      </c>
      <c r="D18" s="13">
        <v>396</v>
      </c>
      <c r="E18" s="13">
        <v>317</v>
      </c>
      <c r="F18" s="13">
        <v>402</v>
      </c>
      <c r="G18" s="13">
        <v>780</v>
      </c>
      <c r="H18" s="13">
        <v>336</v>
      </c>
      <c r="I18" s="13">
        <v>84</v>
      </c>
      <c r="J18" s="13">
        <v>171</v>
      </c>
      <c r="K18" s="11">
        <f t="shared" si="4"/>
        <v>3147</v>
      </c>
    </row>
    <row r="19" spans="1:11" ht="17.25" customHeight="1">
      <c r="A19" s="14" t="s">
        <v>120</v>
      </c>
      <c r="B19" s="13">
        <v>5800</v>
      </c>
      <c r="C19" s="13">
        <v>8161</v>
      </c>
      <c r="D19" s="13">
        <v>7294</v>
      </c>
      <c r="E19" s="13">
        <v>4562</v>
      </c>
      <c r="F19" s="13">
        <v>6258</v>
      </c>
      <c r="G19" s="13">
        <v>9324</v>
      </c>
      <c r="H19" s="13">
        <v>4435</v>
      </c>
      <c r="I19" s="13">
        <v>1273</v>
      </c>
      <c r="J19" s="13">
        <v>2691</v>
      </c>
      <c r="K19" s="11">
        <f t="shared" si="4"/>
        <v>49798</v>
      </c>
    </row>
    <row r="20" spans="1:11" ht="17.25" customHeight="1">
      <c r="A20" s="16" t="s">
        <v>23</v>
      </c>
      <c r="B20" s="11">
        <f>+B21+B22+B23</f>
        <v>191361</v>
      </c>
      <c r="C20" s="11">
        <f aca="true" t="shared" si="6" ref="C20:J20">+C21+C22+C23</f>
        <v>237965</v>
      </c>
      <c r="D20" s="11">
        <f t="shared" si="6"/>
        <v>263252</v>
      </c>
      <c r="E20" s="11">
        <f t="shared" si="6"/>
        <v>169283</v>
      </c>
      <c r="F20" s="11">
        <f t="shared" si="6"/>
        <v>259536</v>
      </c>
      <c r="G20" s="11">
        <f t="shared" si="6"/>
        <v>469661</v>
      </c>
      <c r="H20" s="11">
        <f t="shared" si="6"/>
        <v>170521</v>
      </c>
      <c r="I20" s="11">
        <f t="shared" si="6"/>
        <v>41304</v>
      </c>
      <c r="J20" s="11">
        <f t="shared" si="6"/>
        <v>95527</v>
      </c>
      <c r="K20" s="11">
        <f t="shared" si="4"/>
        <v>1898410</v>
      </c>
    </row>
    <row r="21" spans="1:12" ht="17.25" customHeight="1">
      <c r="A21" s="12" t="s">
        <v>24</v>
      </c>
      <c r="B21" s="13">
        <v>102831</v>
      </c>
      <c r="C21" s="13">
        <v>138994</v>
      </c>
      <c r="D21" s="13">
        <v>154933</v>
      </c>
      <c r="E21" s="13">
        <v>98837</v>
      </c>
      <c r="F21" s="13">
        <v>148465</v>
      </c>
      <c r="G21" s="13">
        <v>253576</v>
      </c>
      <c r="H21" s="13">
        <v>97162</v>
      </c>
      <c r="I21" s="13">
        <v>25237</v>
      </c>
      <c r="J21" s="13">
        <v>55115</v>
      </c>
      <c r="K21" s="11">
        <f t="shared" si="4"/>
        <v>1075150</v>
      </c>
      <c r="L21" s="53"/>
    </row>
    <row r="22" spans="1:12" ht="17.25" customHeight="1">
      <c r="A22" s="12" t="s">
        <v>25</v>
      </c>
      <c r="B22" s="13">
        <v>70915</v>
      </c>
      <c r="C22" s="13">
        <v>76826</v>
      </c>
      <c r="D22" s="13">
        <v>84280</v>
      </c>
      <c r="E22" s="13">
        <v>57163</v>
      </c>
      <c r="F22" s="13">
        <v>90305</v>
      </c>
      <c r="G22" s="13">
        <v>183041</v>
      </c>
      <c r="H22" s="13">
        <v>58806</v>
      </c>
      <c r="I22" s="13">
        <v>12281</v>
      </c>
      <c r="J22" s="13">
        <v>31378</v>
      </c>
      <c r="K22" s="11">
        <f t="shared" si="4"/>
        <v>664995</v>
      </c>
      <c r="L22" s="53"/>
    </row>
    <row r="23" spans="1:11" ht="17.25" customHeight="1">
      <c r="A23" s="12" t="s">
        <v>26</v>
      </c>
      <c r="B23" s="13">
        <v>17615</v>
      </c>
      <c r="C23" s="13">
        <v>22145</v>
      </c>
      <c r="D23" s="13">
        <v>24039</v>
      </c>
      <c r="E23" s="13">
        <v>13283</v>
      </c>
      <c r="F23" s="13">
        <v>20766</v>
      </c>
      <c r="G23" s="13">
        <v>33044</v>
      </c>
      <c r="H23" s="13">
        <v>14553</v>
      </c>
      <c r="I23" s="13">
        <v>3786</v>
      </c>
      <c r="J23" s="13">
        <v>9034</v>
      </c>
      <c r="K23" s="11">
        <f t="shared" si="4"/>
        <v>158265</v>
      </c>
    </row>
    <row r="24" spans="1:11" ht="17.25" customHeight="1">
      <c r="A24" s="16" t="s">
        <v>27</v>
      </c>
      <c r="B24" s="13">
        <v>48361</v>
      </c>
      <c r="C24" s="13">
        <v>78056</v>
      </c>
      <c r="D24" s="13">
        <v>90242</v>
      </c>
      <c r="E24" s="13">
        <v>54729</v>
      </c>
      <c r="F24" s="13">
        <v>64160</v>
      </c>
      <c r="G24" s="13">
        <v>75622</v>
      </c>
      <c r="H24" s="13">
        <v>38688</v>
      </c>
      <c r="I24" s="13">
        <v>16247</v>
      </c>
      <c r="J24" s="13">
        <v>38204</v>
      </c>
      <c r="K24" s="11">
        <f t="shared" si="4"/>
        <v>504309</v>
      </c>
    </row>
    <row r="25" spans="1:12" ht="17.25" customHeight="1">
      <c r="A25" s="12" t="s">
        <v>28</v>
      </c>
      <c r="B25" s="13">
        <v>30951</v>
      </c>
      <c r="C25" s="13">
        <v>49956</v>
      </c>
      <c r="D25" s="13">
        <v>57755</v>
      </c>
      <c r="E25" s="13">
        <v>35027</v>
      </c>
      <c r="F25" s="13">
        <v>41062</v>
      </c>
      <c r="G25" s="13">
        <v>48398</v>
      </c>
      <c r="H25" s="13">
        <v>24760</v>
      </c>
      <c r="I25" s="13">
        <v>10398</v>
      </c>
      <c r="J25" s="13">
        <v>24451</v>
      </c>
      <c r="K25" s="11">
        <f t="shared" si="4"/>
        <v>322758</v>
      </c>
      <c r="L25" s="53"/>
    </row>
    <row r="26" spans="1:12" ht="17.25" customHeight="1">
      <c r="A26" s="12" t="s">
        <v>29</v>
      </c>
      <c r="B26" s="13">
        <v>17410</v>
      </c>
      <c r="C26" s="13">
        <v>28100</v>
      </c>
      <c r="D26" s="13">
        <v>32487</v>
      </c>
      <c r="E26" s="13">
        <v>19702</v>
      </c>
      <c r="F26" s="13">
        <v>23098</v>
      </c>
      <c r="G26" s="13">
        <v>27224</v>
      </c>
      <c r="H26" s="13">
        <v>13928</v>
      </c>
      <c r="I26" s="13">
        <v>5849</v>
      </c>
      <c r="J26" s="13">
        <v>13753</v>
      </c>
      <c r="K26" s="11">
        <f t="shared" si="4"/>
        <v>181551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7070</v>
      </c>
      <c r="I27" s="11">
        <v>0</v>
      </c>
      <c r="J27" s="11">
        <v>0</v>
      </c>
      <c r="K27" s="11">
        <f t="shared" si="4"/>
        <v>7070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9939.79</v>
      </c>
      <c r="I35" s="19">
        <v>0</v>
      </c>
      <c r="J35" s="19">
        <v>0</v>
      </c>
      <c r="K35" s="23">
        <f>SUM(B35:J35)</f>
        <v>9939.79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1459174.52</v>
      </c>
      <c r="C47" s="22">
        <f aca="true" t="shared" si="9" ref="C47:H47">+C48+C56</f>
        <v>2241079.45</v>
      </c>
      <c r="D47" s="22">
        <f t="shared" si="9"/>
        <v>2590616.17</v>
      </c>
      <c r="E47" s="22">
        <f t="shared" si="9"/>
        <v>1483211.19</v>
      </c>
      <c r="F47" s="22">
        <f t="shared" si="9"/>
        <v>1923805.81</v>
      </c>
      <c r="G47" s="22">
        <f t="shared" si="9"/>
        <v>2686624.44</v>
      </c>
      <c r="H47" s="22">
        <f t="shared" si="9"/>
        <v>1473810.42</v>
      </c>
      <c r="I47" s="22">
        <f>+I48+I56</f>
        <v>563461.47</v>
      </c>
      <c r="J47" s="22">
        <f>+J48+J56</f>
        <v>829371.2100000001</v>
      </c>
      <c r="K47" s="22">
        <f>SUM(B47:J47)</f>
        <v>15251154.680000002</v>
      </c>
    </row>
    <row r="48" spans="1:11" ht="17.25" customHeight="1">
      <c r="A48" s="16" t="s">
        <v>48</v>
      </c>
      <c r="B48" s="23">
        <f>SUM(B49:B55)</f>
        <v>1441999.9</v>
      </c>
      <c r="C48" s="23">
        <f aca="true" t="shared" si="10" ref="C48:H48">SUM(C49:C55)</f>
        <v>2218378.48</v>
      </c>
      <c r="D48" s="23">
        <f t="shared" si="10"/>
        <v>2567713.46</v>
      </c>
      <c r="E48" s="23">
        <f t="shared" si="10"/>
        <v>1461812.25</v>
      </c>
      <c r="F48" s="23">
        <f t="shared" si="10"/>
        <v>1902985</v>
      </c>
      <c r="G48" s="23">
        <f t="shared" si="10"/>
        <v>2658382.02</v>
      </c>
      <c r="H48" s="23">
        <f t="shared" si="10"/>
        <v>1455970.67</v>
      </c>
      <c r="I48" s="23">
        <f>SUM(I49:I55)</f>
        <v>563461.47</v>
      </c>
      <c r="J48" s="23">
        <f>SUM(J49:J55)</f>
        <v>816101.05</v>
      </c>
      <c r="K48" s="23">
        <f aca="true" t="shared" si="11" ref="K48:K56">SUM(B48:J48)</f>
        <v>15086804.3</v>
      </c>
    </row>
    <row r="49" spans="1:11" ht="17.25" customHeight="1">
      <c r="A49" s="35" t="s">
        <v>49</v>
      </c>
      <c r="B49" s="23">
        <f aca="true" t="shared" si="12" ref="B49:H49">ROUND(B30*B7,2)</f>
        <v>1441999.9</v>
      </c>
      <c r="C49" s="23">
        <f t="shared" si="12"/>
        <v>2213458.43</v>
      </c>
      <c r="D49" s="23">
        <f t="shared" si="12"/>
        <v>2567713.46</v>
      </c>
      <c r="E49" s="23">
        <f t="shared" si="12"/>
        <v>1461812.25</v>
      </c>
      <c r="F49" s="23">
        <f t="shared" si="12"/>
        <v>1902985</v>
      </c>
      <c r="G49" s="23">
        <f t="shared" si="12"/>
        <v>2658382.02</v>
      </c>
      <c r="H49" s="23">
        <f t="shared" si="12"/>
        <v>1446030.88</v>
      </c>
      <c r="I49" s="23">
        <f>ROUND(I30*I7,2)</f>
        <v>563461.47</v>
      </c>
      <c r="J49" s="23">
        <f>ROUND(J30*J7,2)</f>
        <v>816101.05</v>
      </c>
      <c r="K49" s="23">
        <f t="shared" si="11"/>
        <v>15071944.459999999</v>
      </c>
    </row>
    <row r="50" spans="1:11" ht="17.25" customHeight="1">
      <c r="A50" s="35" t="s">
        <v>50</v>
      </c>
      <c r="B50" s="19">
        <v>0</v>
      </c>
      <c r="C50" s="23">
        <f>ROUND(C31*C7,2)</f>
        <v>4920.05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4920.05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9939.79</v>
      </c>
      <c r="I53" s="32">
        <f>+I35</f>
        <v>0</v>
      </c>
      <c r="J53" s="32">
        <f>+J35</f>
        <v>0</v>
      </c>
      <c r="K53" s="23">
        <f t="shared" si="11"/>
        <v>9939.79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13270.16</v>
      </c>
      <c r="K56" s="37">
        <f t="shared" si="11"/>
        <v>164350.37999999998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-248984.47999999998</v>
      </c>
      <c r="C60" s="36">
        <f t="shared" si="13"/>
        <v>-234623.06</v>
      </c>
      <c r="D60" s="36">
        <f t="shared" si="13"/>
        <v>-235856.47</v>
      </c>
      <c r="E60" s="36">
        <f t="shared" si="13"/>
        <v>-280087.34</v>
      </c>
      <c r="F60" s="36">
        <f t="shared" si="13"/>
        <v>-258302.1</v>
      </c>
      <c r="G60" s="36">
        <f t="shared" si="13"/>
        <v>-296329.77999999997</v>
      </c>
      <c r="H60" s="36">
        <f t="shared" si="13"/>
        <v>-192380.47</v>
      </c>
      <c r="I60" s="36">
        <f t="shared" si="13"/>
        <v>-76305.99</v>
      </c>
      <c r="J60" s="36">
        <f t="shared" si="13"/>
        <v>-83390.3</v>
      </c>
      <c r="K60" s="36">
        <f>SUM(B60:J60)</f>
        <v>-1906259.9900000002</v>
      </c>
    </row>
    <row r="61" spans="1:11" ht="18.75" customHeight="1">
      <c r="A61" s="16" t="s">
        <v>82</v>
      </c>
      <c r="B61" s="36">
        <f aca="true" t="shared" si="14" ref="B61:J61">B62+B63+B64+B65+B66+B67</f>
        <v>-234875.41999999998</v>
      </c>
      <c r="C61" s="36">
        <f t="shared" si="14"/>
        <v>-213961.93</v>
      </c>
      <c r="D61" s="36">
        <f t="shared" si="14"/>
        <v>-215401.26</v>
      </c>
      <c r="E61" s="36">
        <f t="shared" si="14"/>
        <v>-254198.69</v>
      </c>
      <c r="F61" s="36">
        <f t="shared" si="14"/>
        <v>-239262.47</v>
      </c>
      <c r="G61" s="36">
        <f t="shared" si="14"/>
        <v>-267871.18</v>
      </c>
      <c r="H61" s="36">
        <f t="shared" si="14"/>
        <v>-178458</v>
      </c>
      <c r="I61" s="36">
        <f t="shared" si="14"/>
        <v>-32328</v>
      </c>
      <c r="J61" s="36">
        <f t="shared" si="14"/>
        <v>-57456</v>
      </c>
      <c r="K61" s="36">
        <f aca="true" t="shared" si="15" ref="K61:K92">SUM(B61:J61)</f>
        <v>-1693812.95</v>
      </c>
    </row>
    <row r="62" spans="1:11" ht="18.75" customHeight="1">
      <c r="A62" s="12" t="s">
        <v>83</v>
      </c>
      <c r="B62" s="36">
        <f>-ROUND(B9*$D$3,2)</f>
        <v>-145575</v>
      </c>
      <c r="C62" s="36">
        <f aca="true" t="shared" si="16" ref="C62:J62">-ROUND(C9*$D$3,2)</f>
        <v>-206625</v>
      </c>
      <c r="D62" s="36">
        <f t="shared" si="16"/>
        <v>-176427</v>
      </c>
      <c r="E62" s="36">
        <f t="shared" si="16"/>
        <v>-132573</v>
      </c>
      <c r="F62" s="36">
        <f t="shared" si="16"/>
        <v>-148056</v>
      </c>
      <c r="G62" s="36">
        <f t="shared" si="16"/>
        <v>-184302</v>
      </c>
      <c r="H62" s="36">
        <f t="shared" si="16"/>
        <v>-178458</v>
      </c>
      <c r="I62" s="36">
        <f t="shared" si="16"/>
        <v>-32328</v>
      </c>
      <c r="J62" s="36">
        <f t="shared" si="16"/>
        <v>-57456</v>
      </c>
      <c r="K62" s="36">
        <f t="shared" si="15"/>
        <v>-1261800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-534</v>
      </c>
      <c r="C64" s="36">
        <v>-90</v>
      </c>
      <c r="D64" s="36">
        <v>-327</v>
      </c>
      <c r="E64" s="36">
        <v>-708</v>
      </c>
      <c r="F64" s="36">
        <v>-345</v>
      </c>
      <c r="G64" s="36">
        <v>-327</v>
      </c>
      <c r="H64" s="36">
        <v>0</v>
      </c>
      <c r="I64" s="36">
        <v>0</v>
      </c>
      <c r="J64" s="36">
        <v>0</v>
      </c>
      <c r="K64" s="36">
        <f t="shared" si="15"/>
        <v>-2331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-88766.42</v>
      </c>
      <c r="C66" s="48">
        <v>-7246.93</v>
      </c>
      <c r="D66" s="48">
        <v>-38563.26</v>
      </c>
      <c r="E66" s="48">
        <v>-120889.69</v>
      </c>
      <c r="F66" s="48">
        <v>-90861.47</v>
      </c>
      <c r="G66" s="48">
        <v>-83242.18</v>
      </c>
      <c r="H66" s="19">
        <v>0</v>
      </c>
      <c r="I66" s="19">
        <v>0</v>
      </c>
      <c r="J66" s="19">
        <v>0</v>
      </c>
      <c r="K66" s="36">
        <f t="shared" si="15"/>
        <v>-429569.95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-84</v>
      </c>
      <c r="E67" s="19">
        <v>-28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-25888.65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-43977.990000000005</v>
      </c>
      <c r="J68" s="36">
        <f t="shared" si="17"/>
        <v>-24935.940000000002</v>
      </c>
      <c r="K68" s="36">
        <f t="shared" si="15"/>
        <v>-211448.68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-12310.65</v>
      </c>
      <c r="F92" s="19">
        <v>0</v>
      </c>
      <c r="G92" s="19">
        <v>0</v>
      </c>
      <c r="H92" s="19">
        <v>0</v>
      </c>
      <c r="I92" s="49">
        <v>-7099.61</v>
      </c>
      <c r="J92" s="49">
        <v>-14845.74</v>
      </c>
      <c r="K92" s="49">
        <f t="shared" si="15"/>
        <v>-34256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1210190.04</v>
      </c>
      <c r="C97" s="24">
        <f t="shared" si="19"/>
        <v>2006456.3900000001</v>
      </c>
      <c r="D97" s="24">
        <f t="shared" si="19"/>
        <v>2354759.7</v>
      </c>
      <c r="E97" s="24">
        <f t="shared" si="19"/>
        <v>1203123.85</v>
      </c>
      <c r="F97" s="24">
        <f t="shared" si="19"/>
        <v>1665503.7100000002</v>
      </c>
      <c r="G97" s="24">
        <f t="shared" si="19"/>
        <v>2390294.6599999997</v>
      </c>
      <c r="H97" s="24">
        <f t="shared" si="19"/>
        <v>1281429.95</v>
      </c>
      <c r="I97" s="24">
        <f>+I98+I99</f>
        <v>487155.48</v>
      </c>
      <c r="J97" s="24">
        <f>+J98+J99</f>
        <v>745980.9100000001</v>
      </c>
      <c r="K97" s="49">
        <f t="shared" si="18"/>
        <v>13344894.690000001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1193015.42</v>
      </c>
      <c r="C98" s="24">
        <f t="shared" si="20"/>
        <v>1983755.4200000002</v>
      </c>
      <c r="D98" s="24">
        <f t="shared" si="20"/>
        <v>2331856.99</v>
      </c>
      <c r="E98" s="24">
        <f t="shared" si="20"/>
        <v>1181724.9100000001</v>
      </c>
      <c r="F98" s="24">
        <f t="shared" si="20"/>
        <v>1644682.9000000001</v>
      </c>
      <c r="G98" s="24">
        <f t="shared" si="20"/>
        <v>2362052.2399999998</v>
      </c>
      <c r="H98" s="24">
        <f t="shared" si="20"/>
        <v>1263590.2</v>
      </c>
      <c r="I98" s="24">
        <f t="shared" si="20"/>
        <v>487155.48</v>
      </c>
      <c r="J98" s="24">
        <f t="shared" si="20"/>
        <v>733709.1100000001</v>
      </c>
      <c r="K98" s="49">
        <f t="shared" si="18"/>
        <v>13181542.67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12271.8</v>
      </c>
      <c r="K99" s="49">
        <f t="shared" si="18"/>
        <v>163352.01999999996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13344894.69</v>
      </c>
      <c r="L105" s="55"/>
    </row>
    <row r="106" spans="1:11" ht="18.75" customHeight="1">
      <c r="A106" s="26" t="s">
        <v>78</v>
      </c>
      <c r="B106" s="27">
        <v>152905.4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152905.4</v>
      </c>
    </row>
    <row r="107" spans="1:11" ht="18.75" customHeight="1">
      <c r="A107" s="26" t="s">
        <v>79</v>
      </c>
      <c r="B107" s="27">
        <v>1057284.64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1057284.64</v>
      </c>
    </row>
    <row r="108" spans="1:11" ht="18.75" customHeight="1">
      <c r="A108" s="26" t="s">
        <v>80</v>
      </c>
      <c r="B108" s="41">
        <v>0</v>
      </c>
      <c r="C108" s="27">
        <f>+C97</f>
        <v>2006456.3900000001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2006456.3900000001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2354759.7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2354759.7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1203123.85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1203123.85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318966.81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318966.81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610686.16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610686.16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735850.75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735850.75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692401.67</v>
      </c>
      <c r="H115" s="41">
        <v>0</v>
      </c>
      <c r="I115" s="41">
        <v>0</v>
      </c>
      <c r="J115" s="41">
        <v>0</v>
      </c>
      <c r="K115" s="42">
        <f t="shared" si="22"/>
        <v>692401.67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56008.64</v>
      </c>
      <c r="H116" s="41">
        <v>0</v>
      </c>
      <c r="I116" s="41">
        <v>0</v>
      </c>
      <c r="J116" s="41">
        <v>0</v>
      </c>
      <c r="K116" s="42">
        <f t="shared" si="22"/>
        <v>56008.64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389496.26</v>
      </c>
      <c r="H117" s="41">
        <v>0</v>
      </c>
      <c r="I117" s="41">
        <v>0</v>
      </c>
      <c r="J117" s="41">
        <v>0</v>
      </c>
      <c r="K117" s="42">
        <f t="shared" si="22"/>
        <v>389496.26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348184.85</v>
      </c>
      <c r="H118" s="41">
        <v>0</v>
      </c>
      <c r="I118" s="41">
        <v>0</v>
      </c>
      <c r="J118" s="41">
        <v>0</v>
      </c>
      <c r="K118" s="42">
        <f t="shared" si="22"/>
        <v>348184.85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904203.24</v>
      </c>
      <c r="H119" s="41">
        <v>0</v>
      </c>
      <c r="I119" s="41">
        <v>0</v>
      </c>
      <c r="J119" s="41">
        <v>0</v>
      </c>
      <c r="K119" s="42">
        <f t="shared" si="22"/>
        <v>904203.24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458386.24</v>
      </c>
      <c r="I120" s="41">
        <v>0</v>
      </c>
      <c r="J120" s="41">
        <v>0</v>
      </c>
      <c r="K120" s="42">
        <f t="shared" si="22"/>
        <v>458386.24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823043.7</v>
      </c>
      <c r="I121" s="41">
        <v>0</v>
      </c>
      <c r="J121" s="41">
        <v>0</v>
      </c>
      <c r="K121" s="42">
        <f t="shared" si="22"/>
        <v>823043.7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487155.48</v>
      </c>
      <c r="J122" s="41">
        <v>0</v>
      </c>
      <c r="K122" s="42">
        <f t="shared" si="22"/>
        <v>487155.48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745980.91</v>
      </c>
      <c r="K123" s="45">
        <f t="shared" si="22"/>
        <v>745980.91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2014-09-03T19:50:54Z</dcterms:modified>
  <cp:category/>
  <cp:version/>
  <cp:contentType/>
  <cp:contentStatus/>
</cp:coreProperties>
</file>