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40" yWindow="65416" windowWidth="14880" windowHeight="8190" activeTab="0"/>
  </bookViews>
  <sheets>
    <sheet name="DETALHAMENTO CONCESSÃO" sheetId="1" r:id="rId1"/>
  </sheets>
  <definedNames>
    <definedName name="_xlnm.Print_Area" localSheetId="0">'DETALHAMENTO CONCESSÃO'!$A$1:$K$123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<sst xmlns="http://schemas.openxmlformats.org/spreadsheetml/2006/main" count="127" uniqueCount="127">
  <si>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</si>
  <si>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</si>
  <si>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</si>
  <si>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</si>
  <si>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</si>
  <si>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</si>
  <si>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</si>
  <si>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</si>
  <si>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</si>
  <si>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</si>
  <si>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</si>
  <si>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</si>
  <si>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</si>
  <si>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</si>
  <si>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</si>
  <si>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</si>
  <si>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</si>
  <si>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</si>
  <si>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</si>
  <si>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</si>
  <si>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</si>
  <si>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</si>
  <si>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</si>
  <si>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</si>
  <si>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</si>
  <si>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</si>
  <si>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</si>
  <si>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</si>
  <si>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</si>
  <si>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</si>
  <si>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</si>
  <si>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</si>
  <si>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</si>
  <si>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</si>
  <si>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</si>
  <si>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</si>
  <si>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</si>
  <si>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</si>
  <si>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</si>
  <si>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</si>
  <si>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</si>
  <si>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</si>
  <si>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</si>
  <si>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</si>
  <si>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</si>
  <si>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</si>
  <si>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</si>
  <si>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</si>
  <si>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</si>
  <si>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</si>
  <si>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</si>
  <si>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</si>
  <si>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</si>
  <si>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</si>
  <si>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</si>
  <si>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</si>
  <si>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</si>
  <si>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</si>
  <si>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</si>
  <si>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</si>
  <si>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</si>
  <si>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</si>
  <si>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</si>
  <si>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</si>
  <si>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</si>
  <si>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</si>
  <si>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</si>
  <si>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</si>
  <si>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</si>
  <si>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</si>
  <si>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</si>
  <si>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</si>
  <si>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</si>
  <si>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</si>
  <si>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</si>
  <si>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</si>
  <si>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</si>
  <si>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</si>
  <si>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</si>
  <si>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</si>
  <si>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</si>
  <si>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</si>
  <si>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</si>
  <si>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</si>
  <si>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</si>
  <si>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</si>
  <si>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</si>
  <si>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</si>
  <si>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</si>
  <si>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</si>
  <si>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</si>
  <si>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</si>
  <si>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</si>
  <si>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</si>
  <si>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</si>
  <si>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</si>
  <si>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</si>
  <si>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</si>
  <si>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</si>
  <si>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</si>
  <si>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</si>
  <si>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</si>
  <si>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</si>
  <si>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</si>
  <si>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</si>
  <si>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</si>
  <si>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</si>
  <si>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</si>
  <si>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</si>
  <si>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</si>
  <si>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</si>
  <si>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</si>
  <si>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</si>
  <si>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</si>
  <si>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</si>
  <si>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</si>
  <si>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</si>
  <si>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</si>
  <si>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</si>
  <si>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</si>
  <si>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</si>
  <si>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</si>
  <si>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</si>
  <si>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 xml:space="preserve">6.4. Revisão de Remuneração pelo Serviço Atende </t>
  </si>
  <si>
    <t>7.2. Pelo Serviço Atende (5.2 + 6.4 )</t>
  </si>
  <si>
    <t>7.2.2 Ajuste para o dia seguinte</t>
  </si>
  <si>
    <t>OPERAÇÃO 26/08/14 - VENCIMENTO 02/09/14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</si>
</sst>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5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4" xfId="46" applyNumberFormat="1" applyFont="1" applyBorder="1" applyAlignment="1">
      <alignment vertical="center"/>
    </xf>
    <xf numFmtId="170" fontId="0" fillId="0" borderId="14" xfId="46" applyFont="1" applyBorder="1" applyAlignment="1">
      <alignment vertical="center"/>
    </xf>
    <xf numFmtId="170" fontId="0" fillId="0" borderId="14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4" xfId="46" applyNumberFormat="1" applyFont="1" applyFill="1" applyBorder="1" applyAlignment="1">
      <alignment horizontal="center" vertical="center"/>
    </xf>
    <xf numFmtId="0" fontId="32" fillId="0" borderId="0" xfId="0" applyFont="1" applyAlignment="1" quotePrefix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4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86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126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1" ht="15.75">
      <c r="A4" s="63" t="s">
        <v>15</v>
      </c>
      <c r="B4" s="65" t="s">
        <v>114</v>
      </c>
      <c r="C4" s="66"/>
      <c r="D4" s="66"/>
      <c r="E4" s="66"/>
      <c r="F4" s="66"/>
      <c r="G4" s="66"/>
      <c r="H4" s="66"/>
      <c r="I4" s="66"/>
      <c r="J4" s="67"/>
      <c r="K4" s="64" t="s">
        <v>16</v>
      </c>
    </row>
    <row r="5" spans="1:11" ht="38.25">
      <c r="A5" s="63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68" t="s">
        <v>113</v>
      </c>
      <c r="J5" s="68" t="s">
        <v>112</v>
      </c>
      <c r="K5" s="63"/>
    </row>
    <row r="6" spans="1:11" ht="18.75" customHeight="1">
      <c r="A6" s="6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69"/>
      <c r="J6" s="69"/>
      <c r="K6" s="63"/>
    </row>
    <row r="7" spans="1:12" ht="17.25" customHeight="1">
      <c r="A7" s="8" t="s">
        <v>30</v>
      </c>
      <c r="B7" s="9">
        <f aca="true" t="shared" si="0" ref="B7:K7">+B8+B20+B24+B27</f>
        <v>590783</v>
      </c>
      <c r="C7" s="9">
        <f t="shared" si="0"/>
        <v>802816</v>
      </c>
      <c r="D7" s="9">
        <f t="shared" si="0"/>
        <v>815498</v>
      </c>
      <c r="E7" s="9">
        <f t="shared" si="0"/>
        <v>550503</v>
      </c>
      <c r="F7" s="9">
        <f t="shared" si="0"/>
        <v>745547</v>
      </c>
      <c r="G7" s="9">
        <f t="shared" si="0"/>
        <v>1209265</v>
      </c>
      <c r="H7" s="9">
        <f t="shared" si="0"/>
        <v>568314</v>
      </c>
      <c r="I7" s="9">
        <f t="shared" si="0"/>
        <v>123973</v>
      </c>
      <c r="J7" s="9">
        <f t="shared" si="0"/>
        <v>302671</v>
      </c>
      <c r="K7" s="9">
        <f t="shared" si="0"/>
        <v>5709370</v>
      </c>
      <c r="L7" s="53"/>
    </row>
    <row r="8" spans="1:11" ht="17.25" customHeight="1">
      <c r="A8" s="10" t="s">
        <v>121</v>
      </c>
      <c r="B8" s="11">
        <f>B9+B12+B16</f>
        <v>354332</v>
      </c>
      <c r="C8" s="11">
        <f aca="true" t="shared" si="1" ref="C8:J8">C9+C12+C16</f>
        <v>489970</v>
      </c>
      <c r="D8" s="11">
        <f t="shared" si="1"/>
        <v>466299</v>
      </c>
      <c r="E8" s="11">
        <f t="shared" si="1"/>
        <v>328953</v>
      </c>
      <c r="F8" s="11">
        <f t="shared" si="1"/>
        <v>421476</v>
      </c>
      <c r="G8" s="11">
        <f t="shared" si="1"/>
        <v>662073</v>
      </c>
      <c r="H8" s="11">
        <f t="shared" si="1"/>
        <v>352149</v>
      </c>
      <c r="I8" s="11">
        <f t="shared" si="1"/>
        <v>67220</v>
      </c>
      <c r="J8" s="11">
        <f t="shared" si="1"/>
        <v>171000</v>
      </c>
      <c r="K8" s="11">
        <f>SUM(B8:J8)</f>
        <v>3313472</v>
      </c>
    </row>
    <row r="9" spans="1:11" ht="17.25" customHeight="1">
      <c r="A9" s="15" t="s">
        <v>17</v>
      </c>
      <c r="B9" s="13">
        <f>+B10+B11</f>
        <v>47335</v>
      </c>
      <c r="C9" s="13">
        <f aca="true" t="shared" si="2" ref="C9:J9">+C10+C11</f>
        <v>67494</v>
      </c>
      <c r="D9" s="13">
        <f t="shared" si="2"/>
        <v>57930</v>
      </c>
      <c r="E9" s="13">
        <f t="shared" si="2"/>
        <v>42736</v>
      </c>
      <c r="F9" s="13">
        <f t="shared" si="2"/>
        <v>49091</v>
      </c>
      <c r="G9" s="13">
        <f t="shared" si="2"/>
        <v>60387</v>
      </c>
      <c r="H9" s="13">
        <f t="shared" si="2"/>
        <v>57899</v>
      </c>
      <c r="I9" s="13">
        <f t="shared" si="2"/>
        <v>10343</v>
      </c>
      <c r="J9" s="13">
        <f t="shared" si="2"/>
        <v>18768</v>
      </c>
      <c r="K9" s="11">
        <f>SUM(B9:J9)</f>
        <v>411983</v>
      </c>
    </row>
    <row r="10" spans="1:11" ht="17.25" customHeight="1">
      <c r="A10" s="30" t="s">
        <v>18</v>
      </c>
      <c r="B10" s="13">
        <v>47335</v>
      </c>
      <c r="C10" s="13">
        <v>67494</v>
      </c>
      <c r="D10" s="13">
        <v>57930</v>
      </c>
      <c r="E10" s="13">
        <v>42736</v>
      </c>
      <c r="F10" s="13">
        <v>49091</v>
      </c>
      <c r="G10" s="13">
        <v>60387</v>
      </c>
      <c r="H10" s="13">
        <v>57899</v>
      </c>
      <c r="I10" s="13">
        <v>10343</v>
      </c>
      <c r="J10" s="13">
        <v>18768</v>
      </c>
      <c r="K10" s="11">
        <f>SUM(B10:J10)</f>
        <v>411983</v>
      </c>
    </row>
    <row r="11" spans="1:11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296685</v>
      </c>
      <c r="C12" s="17">
        <f t="shared" si="3"/>
        <v>407594</v>
      </c>
      <c r="D12" s="17">
        <f t="shared" si="3"/>
        <v>395285</v>
      </c>
      <c r="E12" s="17">
        <f t="shared" si="3"/>
        <v>277253</v>
      </c>
      <c r="F12" s="17">
        <f t="shared" si="3"/>
        <v>360323</v>
      </c>
      <c r="G12" s="17">
        <f t="shared" si="3"/>
        <v>582434</v>
      </c>
      <c r="H12" s="17">
        <f t="shared" si="3"/>
        <v>284897</v>
      </c>
      <c r="I12" s="17">
        <f t="shared" si="3"/>
        <v>54445</v>
      </c>
      <c r="J12" s="17">
        <f t="shared" si="3"/>
        <v>147417</v>
      </c>
      <c r="K12" s="11">
        <f aca="true" t="shared" si="4" ref="K12:K27">SUM(B12:J12)</f>
        <v>2806333</v>
      </c>
    </row>
    <row r="13" spans="1:13" ht="17.25" customHeight="1">
      <c r="A13" s="14" t="s">
        <v>20</v>
      </c>
      <c r="B13" s="13">
        <v>136711</v>
      </c>
      <c r="C13" s="13">
        <v>197464</v>
      </c>
      <c r="D13" s="13">
        <v>197689</v>
      </c>
      <c r="E13" s="13">
        <v>136682</v>
      </c>
      <c r="F13" s="13">
        <v>176759</v>
      </c>
      <c r="G13" s="13">
        <v>276764</v>
      </c>
      <c r="H13" s="13">
        <v>129682</v>
      </c>
      <c r="I13" s="13">
        <v>28585</v>
      </c>
      <c r="J13" s="13">
        <v>73714</v>
      </c>
      <c r="K13" s="11">
        <f t="shared" si="4"/>
        <v>1354050</v>
      </c>
      <c r="L13" s="53"/>
      <c r="M13" s="54"/>
    </row>
    <row r="14" spans="1:12" ht="17.25" customHeight="1">
      <c r="A14" s="14" t="s">
        <v>21</v>
      </c>
      <c r="B14" s="13">
        <v>124774</v>
      </c>
      <c r="C14" s="13">
        <v>157834</v>
      </c>
      <c r="D14" s="13">
        <v>149166</v>
      </c>
      <c r="E14" s="13">
        <v>109719</v>
      </c>
      <c r="F14" s="13">
        <v>143448</v>
      </c>
      <c r="G14" s="13">
        <v>252016</v>
      </c>
      <c r="H14" s="13">
        <v>121041</v>
      </c>
      <c r="I14" s="13">
        <v>18487</v>
      </c>
      <c r="J14" s="13">
        <v>55567</v>
      </c>
      <c r="K14" s="11">
        <f t="shared" si="4"/>
        <v>1132052</v>
      </c>
      <c r="L14" s="53"/>
    </row>
    <row r="15" spans="1:11" ht="17.25" customHeight="1">
      <c r="A15" s="14" t="s">
        <v>22</v>
      </c>
      <c r="B15" s="13">
        <v>35200</v>
      </c>
      <c r="C15" s="13">
        <v>52296</v>
      </c>
      <c r="D15" s="13">
        <v>48430</v>
      </c>
      <c r="E15" s="13">
        <v>30852</v>
      </c>
      <c r="F15" s="13">
        <v>40116</v>
      </c>
      <c r="G15" s="13">
        <v>53654</v>
      </c>
      <c r="H15" s="13">
        <v>34174</v>
      </c>
      <c r="I15" s="13">
        <v>7373</v>
      </c>
      <c r="J15" s="13">
        <v>18136</v>
      </c>
      <c r="K15" s="11">
        <f t="shared" si="4"/>
        <v>320231</v>
      </c>
    </row>
    <row r="16" spans="1:11" ht="17.25" customHeight="1">
      <c r="A16" s="15" t="s">
        <v>117</v>
      </c>
      <c r="B16" s="13">
        <f>B17+B18+B19</f>
        <v>10312</v>
      </c>
      <c r="C16" s="13">
        <f aca="true" t="shared" si="5" ref="C16:J16">C17+C18+C19</f>
        <v>14882</v>
      </c>
      <c r="D16" s="13">
        <f t="shared" si="5"/>
        <v>13084</v>
      </c>
      <c r="E16" s="13">
        <f t="shared" si="5"/>
        <v>8964</v>
      </c>
      <c r="F16" s="13">
        <f t="shared" si="5"/>
        <v>12062</v>
      </c>
      <c r="G16" s="13">
        <f t="shared" si="5"/>
        <v>19252</v>
      </c>
      <c r="H16" s="13">
        <f t="shared" si="5"/>
        <v>9353</v>
      </c>
      <c r="I16" s="13">
        <f t="shared" si="5"/>
        <v>2432</v>
      </c>
      <c r="J16" s="13">
        <f t="shared" si="5"/>
        <v>4815</v>
      </c>
      <c r="K16" s="11">
        <f t="shared" si="4"/>
        <v>95156</v>
      </c>
    </row>
    <row r="17" spans="1:11" ht="17.25" customHeight="1">
      <c r="A17" s="14" t="s">
        <v>118</v>
      </c>
      <c r="B17" s="13">
        <v>4186</v>
      </c>
      <c r="C17" s="13">
        <v>6267</v>
      </c>
      <c r="D17" s="13">
        <v>5361</v>
      </c>
      <c r="E17" s="13">
        <v>4057</v>
      </c>
      <c r="F17" s="13">
        <v>5248</v>
      </c>
      <c r="G17" s="13">
        <v>8948</v>
      </c>
      <c r="H17" s="13">
        <v>4506</v>
      </c>
      <c r="I17" s="13">
        <v>1077</v>
      </c>
      <c r="J17" s="13">
        <v>2053</v>
      </c>
      <c r="K17" s="11">
        <f t="shared" si="4"/>
        <v>41703</v>
      </c>
    </row>
    <row r="18" spans="1:11" ht="17.25" customHeight="1">
      <c r="A18" s="14" t="s">
        <v>119</v>
      </c>
      <c r="B18" s="13">
        <v>299</v>
      </c>
      <c r="C18" s="13">
        <v>390</v>
      </c>
      <c r="D18" s="13">
        <v>373</v>
      </c>
      <c r="E18" s="13">
        <v>294</v>
      </c>
      <c r="F18" s="13">
        <v>396</v>
      </c>
      <c r="G18" s="13">
        <v>778</v>
      </c>
      <c r="H18" s="13">
        <v>308</v>
      </c>
      <c r="I18" s="13">
        <v>92</v>
      </c>
      <c r="J18" s="13">
        <v>160</v>
      </c>
      <c r="K18" s="11">
        <f t="shared" si="4"/>
        <v>3090</v>
      </c>
    </row>
    <row r="19" spans="1:11" ht="17.25" customHeight="1">
      <c r="A19" s="14" t="s">
        <v>120</v>
      </c>
      <c r="B19" s="13">
        <v>5827</v>
      </c>
      <c r="C19" s="13">
        <v>8225</v>
      </c>
      <c r="D19" s="13">
        <v>7350</v>
      </c>
      <c r="E19" s="13">
        <v>4613</v>
      </c>
      <c r="F19" s="13">
        <v>6418</v>
      </c>
      <c r="G19" s="13">
        <v>9526</v>
      </c>
      <c r="H19" s="13">
        <v>4539</v>
      </c>
      <c r="I19" s="13">
        <v>1263</v>
      </c>
      <c r="J19" s="13">
        <v>2602</v>
      </c>
      <c r="K19" s="11">
        <f t="shared" si="4"/>
        <v>50363</v>
      </c>
    </row>
    <row r="20" spans="1:11" ht="17.25" customHeight="1">
      <c r="A20" s="16" t="s">
        <v>23</v>
      </c>
      <c r="B20" s="11">
        <f>+B21+B22+B23</f>
        <v>190135</v>
      </c>
      <c r="C20" s="11">
        <f aca="true" t="shared" si="6" ref="C20:J20">+C21+C22+C23</f>
        <v>236956</v>
      </c>
      <c r="D20" s="11">
        <f t="shared" si="6"/>
        <v>261046</v>
      </c>
      <c r="E20" s="11">
        <f t="shared" si="6"/>
        <v>168232</v>
      </c>
      <c r="F20" s="11">
        <f t="shared" si="6"/>
        <v>260607</v>
      </c>
      <c r="G20" s="11">
        <f t="shared" si="6"/>
        <v>471354</v>
      </c>
      <c r="H20" s="11">
        <f t="shared" si="6"/>
        <v>170188</v>
      </c>
      <c r="I20" s="11">
        <f t="shared" si="6"/>
        <v>41061</v>
      </c>
      <c r="J20" s="11">
        <f t="shared" si="6"/>
        <v>94135</v>
      </c>
      <c r="K20" s="11">
        <f t="shared" si="4"/>
        <v>1893714</v>
      </c>
    </row>
    <row r="21" spans="1:12" ht="17.25" customHeight="1">
      <c r="A21" s="12" t="s">
        <v>24</v>
      </c>
      <c r="B21" s="13">
        <v>101210</v>
      </c>
      <c r="C21" s="13">
        <v>137124</v>
      </c>
      <c r="D21" s="13">
        <v>152122</v>
      </c>
      <c r="E21" s="13">
        <v>97213</v>
      </c>
      <c r="F21" s="13">
        <v>147848</v>
      </c>
      <c r="G21" s="13">
        <v>252038</v>
      </c>
      <c r="H21" s="13">
        <v>96337</v>
      </c>
      <c r="I21" s="13">
        <v>24794</v>
      </c>
      <c r="J21" s="13">
        <v>53738</v>
      </c>
      <c r="K21" s="11">
        <f t="shared" si="4"/>
        <v>1062424</v>
      </c>
      <c r="L21" s="53"/>
    </row>
    <row r="22" spans="1:12" ht="17.25" customHeight="1">
      <c r="A22" s="12" t="s">
        <v>25</v>
      </c>
      <c r="B22" s="13">
        <v>70826</v>
      </c>
      <c r="C22" s="13">
        <v>77038</v>
      </c>
      <c r="D22" s="13">
        <v>84023</v>
      </c>
      <c r="E22" s="13">
        <v>57043</v>
      </c>
      <c r="F22" s="13">
        <v>90578</v>
      </c>
      <c r="G22" s="13">
        <v>184260</v>
      </c>
      <c r="H22" s="13">
        <v>58980</v>
      </c>
      <c r="I22" s="13">
        <v>12169</v>
      </c>
      <c r="J22" s="13">
        <v>30815</v>
      </c>
      <c r="K22" s="11">
        <f t="shared" si="4"/>
        <v>665732</v>
      </c>
      <c r="L22" s="53"/>
    </row>
    <row r="23" spans="1:11" ht="17.25" customHeight="1">
      <c r="A23" s="12" t="s">
        <v>26</v>
      </c>
      <c r="B23" s="13">
        <v>18099</v>
      </c>
      <c r="C23" s="13">
        <v>22794</v>
      </c>
      <c r="D23" s="13">
        <v>24901</v>
      </c>
      <c r="E23" s="13">
        <v>13976</v>
      </c>
      <c r="F23" s="13">
        <v>22181</v>
      </c>
      <c r="G23" s="13">
        <v>35056</v>
      </c>
      <c r="H23" s="13">
        <v>14871</v>
      </c>
      <c r="I23" s="13">
        <v>4098</v>
      </c>
      <c r="J23" s="13">
        <v>9582</v>
      </c>
      <c r="K23" s="11">
        <f t="shared" si="4"/>
        <v>165558</v>
      </c>
    </row>
    <row r="24" spans="1:11" ht="17.25" customHeight="1">
      <c r="A24" s="16" t="s">
        <v>27</v>
      </c>
      <c r="B24" s="13">
        <v>46316</v>
      </c>
      <c r="C24" s="13">
        <v>75890</v>
      </c>
      <c r="D24" s="13">
        <v>88153</v>
      </c>
      <c r="E24" s="13">
        <v>53318</v>
      </c>
      <c r="F24" s="13">
        <v>63464</v>
      </c>
      <c r="G24" s="13">
        <v>75838</v>
      </c>
      <c r="H24" s="13">
        <v>37956</v>
      </c>
      <c r="I24" s="13">
        <v>15692</v>
      </c>
      <c r="J24" s="13">
        <v>37536</v>
      </c>
      <c r="K24" s="11">
        <f t="shared" si="4"/>
        <v>494163</v>
      </c>
    </row>
    <row r="25" spans="1:12" ht="17.25" customHeight="1">
      <c r="A25" s="12" t="s">
        <v>28</v>
      </c>
      <c r="B25" s="13">
        <v>29642</v>
      </c>
      <c r="C25" s="13">
        <v>48570</v>
      </c>
      <c r="D25" s="13">
        <v>56418</v>
      </c>
      <c r="E25" s="13">
        <v>34124</v>
      </c>
      <c r="F25" s="13">
        <v>40617</v>
      </c>
      <c r="G25" s="13">
        <v>48536</v>
      </c>
      <c r="H25" s="13">
        <v>24292</v>
      </c>
      <c r="I25" s="13">
        <v>10043</v>
      </c>
      <c r="J25" s="13">
        <v>24023</v>
      </c>
      <c r="K25" s="11">
        <f t="shared" si="4"/>
        <v>316265</v>
      </c>
      <c r="L25" s="53"/>
    </row>
    <row r="26" spans="1:12" ht="17.25" customHeight="1">
      <c r="A26" s="12" t="s">
        <v>29</v>
      </c>
      <c r="B26" s="13">
        <v>16674</v>
      </c>
      <c r="C26" s="13">
        <v>27320</v>
      </c>
      <c r="D26" s="13">
        <v>31735</v>
      </c>
      <c r="E26" s="13">
        <v>19194</v>
      </c>
      <c r="F26" s="13">
        <v>22847</v>
      </c>
      <c r="G26" s="13">
        <v>27302</v>
      </c>
      <c r="H26" s="13">
        <v>13664</v>
      </c>
      <c r="I26" s="13">
        <v>5649</v>
      </c>
      <c r="J26" s="13">
        <v>13513</v>
      </c>
      <c r="K26" s="11">
        <f t="shared" si="4"/>
        <v>177898</v>
      </c>
      <c r="L26" s="53"/>
    </row>
    <row r="27" spans="1:11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8021</v>
      </c>
      <c r="I27" s="11">
        <v>0</v>
      </c>
      <c r="J27" s="11">
        <v>0</v>
      </c>
      <c r="K27" s="11">
        <f t="shared" si="4"/>
        <v>8021</v>
      </c>
    </row>
    <row r="28" spans="1:11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1" ht="17.25" customHeight="1">
      <c r="A29" s="2" t="s">
        <v>33</v>
      </c>
      <c r="B29" s="33">
        <f>SUM(B30:B33)</f>
        <v>2.4137</v>
      </c>
      <c r="C29" s="33">
        <f aca="true" t="shared" si="7" ref="C29:J29">SUM(C30:C33)</f>
        <v>2.753106</v>
      </c>
      <c r="D29" s="33">
        <f t="shared" si="7"/>
        <v>3.1277</v>
      </c>
      <c r="E29" s="33">
        <f t="shared" si="7"/>
        <v>2.636</v>
      </c>
      <c r="F29" s="33">
        <f t="shared" si="7"/>
        <v>2.559</v>
      </c>
      <c r="G29" s="33">
        <f t="shared" si="7"/>
        <v>2.2014</v>
      </c>
      <c r="H29" s="33">
        <f t="shared" si="7"/>
        <v>2.5242</v>
      </c>
      <c r="I29" s="33">
        <f t="shared" si="7"/>
        <v>4.4807</v>
      </c>
      <c r="J29" s="33">
        <f t="shared" si="7"/>
        <v>2.6567</v>
      </c>
      <c r="K29" s="19">
        <v>0</v>
      </c>
    </row>
    <row r="30" spans="1:11" ht="17.25" customHeight="1">
      <c r="A30" s="16" t="s">
        <v>34</v>
      </c>
      <c r="B30" s="33">
        <v>2.4137</v>
      </c>
      <c r="C30" s="33">
        <v>2.747</v>
      </c>
      <c r="D30" s="33">
        <v>3.1277</v>
      </c>
      <c r="E30" s="33">
        <v>2.636</v>
      </c>
      <c r="F30" s="33">
        <v>2.559</v>
      </c>
      <c r="G30" s="33">
        <v>2.2014</v>
      </c>
      <c r="H30" s="33">
        <v>2.5242</v>
      </c>
      <c r="I30" s="33">
        <v>4.4807</v>
      </c>
      <c r="J30" s="33">
        <v>2.6567</v>
      </c>
      <c r="K30" s="19">
        <v>0</v>
      </c>
    </row>
    <row r="31" spans="1:11" ht="17.25" customHeight="1">
      <c r="A31" s="31" t="s">
        <v>35</v>
      </c>
      <c r="B31" s="32">
        <v>0</v>
      </c>
      <c r="C31" s="47">
        <v>0.006106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1" ht="17.25" customHeight="1">
      <c r="A32" s="31" t="s">
        <v>36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19">
        <v>0</v>
      </c>
    </row>
    <row r="33" spans="1:11" ht="17.25" customHeight="1">
      <c r="A33" s="31" t="s">
        <v>37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84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7539.27</v>
      </c>
      <c r="I35" s="19">
        <v>0</v>
      </c>
      <c r="J35" s="19">
        <v>0</v>
      </c>
      <c r="K35" s="23">
        <f>SUM(B35:J35)</f>
        <v>7539.27</v>
      </c>
    </row>
    <row r="36" spans="1:11" ht="17.25" customHeight="1">
      <c r="A36" s="16" t="s">
        <v>38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39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40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f aca="true" t="shared" si="8" ref="K39:K44">SUM(B39:J39)</f>
        <v>0</v>
      </c>
    </row>
    <row r="40" spans="1:11" ht="17.25" customHeight="1">
      <c r="A40" s="16" t="s">
        <v>41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8"/>
        <v>0</v>
      </c>
    </row>
    <row r="41" spans="1:11" ht="17.25" customHeight="1">
      <c r="A41" s="12" t="s">
        <v>42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8"/>
        <v>0</v>
      </c>
    </row>
    <row r="42" spans="1:11" ht="17.25" customHeight="1">
      <c r="A42" s="12" t="s">
        <v>43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8"/>
        <v>0</v>
      </c>
    </row>
    <row r="43" spans="1:11" ht="17.25" customHeight="1">
      <c r="A43" s="16" t="s">
        <v>44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f t="shared" si="8"/>
        <v>0</v>
      </c>
    </row>
    <row r="44" spans="1:11" ht="17.25" customHeight="1">
      <c r="A44" s="12" t="s">
        <v>45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f t="shared" si="8"/>
        <v>0</v>
      </c>
    </row>
    <row r="45" spans="1:11" ht="17.25" customHeight="1">
      <c r="A45" s="12" t="s">
        <v>46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f>SUM(B45:J45)</f>
        <v>0</v>
      </c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47</v>
      </c>
      <c r="B47" s="22">
        <f>+B48+B56</f>
        <v>1443147.55</v>
      </c>
      <c r="C47" s="22">
        <f aca="true" t="shared" si="9" ref="C47:H47">+C48+C56</f>
        <v>2232938.5100000002</v>
      </c>
      <c r="D47" s="22">
        <f t="shared" si="9"/>
        <v>2573535.8</v>
      </c>
      <c r="E47" s="22">
        <f t="shared" si="9"/>
        <v>1472524.8499999999</v>
      </c>
      <c r="F47" s="22">
        <f t="shared" si="9"/>
        <v>1928675.58</v>
      </c>
      <c r="G47" s="22">
        <f t="shared" si="9"/>
        <v>2690318.39</v>
      </c>
      <c r="H47" s="22">
        <f t="shared" si="9"/>
        <v>1459917.22</v>
      </c>
      <c r="I47" s="22">
        <f>+I48+I56</f>
        <v>555485.82</v>
      </c>
      <c r="J47" s="22">
        <f>+J48+J56</f>
        <v>817376.2100000001</v>
      </c>
      <c r="K47" s="22">
        <f>SUM(B47:J47)</f>
        <v>15173919.930000002</v>
      </c>
    </row>
    <row r="48" spans="1:11" ht="17.25" customHeight="1">
      <c r="A48" s="16" t="s">
        <v>48</v>
      </c>
      <c r="B48" s="23">
        <f>SUM(B49:B55)</f>
        <v>1425972.93</v>
      </c>
      <c r="C48" s="23">
        <f aca="true" t="shared" si="10" ref="C48:H48">SUM(C49:C55)</f>
        <v>2210237.54</v>
      </c>
      <c r="D48" s="23">
        <f t="shared" si="10"/>
        <v>2550633.09</v>
      </c>
      <c r="E48" s="23">
        <f t="shared" si="10"/>
        <v>1451125.91</v>
      </c>
      <c r="F48" s="23">
        <f t="shared" si="10"/>
        <v>1907854.77</v>
      </c>
      <c r="G48" s="23">
        <f t="shared" si="10"/>
        <v>2662075.97</v>
      </c>
      <c r="H48" s="23">
        <f t="shared" si="10"/>
        <v>1442077.47</v>
      </c>
      <c r="I48" s="23">
        <f>SUM(I49:I55)</f>
        <v>555485.82</v>
      </c>
      <c r="J48" s="23">
        <f>SUM(J49:J55)</f>
        <v>804106.05</v>
      </c>
      <c r="K48" s="23">
        <f aca="true" t="shared" si="11" ref="K48:K56">SUM(B48:J48)</f>
        <v>15009569.550000003</v>
      </c>
    </row>
    <row r="49" spans="1:11" ht="17.25" customHeight="1">
      <c r="A49" s="35" t="s">
        <v>49</v>
      </c>
      <c r="B49" s="23">
        <f aca="true" t="shared" si="12" ref="B49:H49">ROUND(B30*B7,2)</f>
        <v>1425972.93</v>
      </c>
      <c r="C49" s="23">
        <f t="shared" si="12"/>
        <v>2205335.55</v>
      </c>
      <c r="D49" s="23">
        <f t="shared" si="12"/>
        <v>2550633.09</v>
      </c>
      <c r="E49" s="23">
        <f t="shared" si="12"/>
        <v>1451125.91</v>
      </c>
      <c r="F49" s="23">
        <f t="shared" si="12"/>
        <v>1907854.77</v>
      </c>
      <c r="G49" s="23">
        <f t="shared" si="12"/>
        <v>2662075.97</v>
      </c>
      <c r="H49" s="23">
        <f t="shared" si="12"/>
        <v>1434538.2</v>
      </c>
      <c r="I49" s="23">
        <f>ROUND(I30*I7,2)</f>
        <v>555485.82</v>
      </c>
      <c r="J49" s="23">
        <f>ROUND(J30*J7,2)</f>
        <v>804106.05</v>
      </c>
      <c r="K49" s="23">
        <f t="shared" si="11"/>
        <v>14997128.290000001</v>
      </c>
    </row>
    <row r="50" spans="1:11" ht="17.25" customHeight="1">
      <c r="A50" s="35" t="s">
        <v>50</v>
      </c>
      <c r="B50" s="19">
        <v>0</v>
      </c>
      <c r="C50" s="23">
        <f>ROUND(C31*C7,2)</f>
        <v>4901.99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1"/>
        <v>4901.99</v>
      </c>
    </row>
    <row r="51" spans="1:11" ht="17.25" customHeight="1">
      <c r="A51" s="35" t="s">
        <v>51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f t="shared" si="11"/>
        <v>0</v>
      </c>
    </row>
    <row r="52" spans="1:11" ht="17.25" customHeight="1">
      <c r="A52" s="35" t="s">
        <v>52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1"/>
        <v>0</v>
      </c>
    </row>
    <row r="53" spans="1:11" ht="17.25" customHeight="1">
      <c r="A53" s="12" t="s">
        <v>53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7539.27</v>
      </c>
      <c r="I53" s="32">
        <f>+I35</f>
        <v>0</v>
      </c>
      <c r="J53" s="32">
        <f>+J35</f>
        <v>0</v>
      </c>
      <c r="K53" s="23">
        <f t="shared" si="11"/>
        <v>7539.27</v>
      </c>
    </row>
    <row r="54" spans="1:11" ht="17.25" customHeight="1">
      <c r="A54" s="12" t="s">
        <v>54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1"/>
        <v>0</v>
      </c>
    </row>
    <row r="55" spans="1:11" ht="17.25" customHeight="1">
      <c r="A55" s="12" t="s">
        <v>55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f t="shared" si="11"/>
        <v>0</v>
      </c>
    </row>
    <row r="56" spans="1:11" ht="17.25" customHeight="1">
      <c r="A56" s="16" t="s">
        <v>56</v>
      </c>
      <c r="B56" s="37">
        <v>17174.62</v>
      </c>
      <c r="C56" s="37">
        <v>22700.97</v>
      </c>
      <c r="D56" s="37">
        <v>22902.71</v>
      </c>
      <c r="E56" s="37">
        <v>21398.94</v>
      </c>
      <c r="F56" s="37">
        <v>20820.81</v>
      </c>
      <c r="G56" s="37">
        <v>28242.42</v>
      </c>
      <c r="H56" s="37">
        <v>17839.75</v>
      </c>
      <c r="I56" s="19">
        <v>0</v>
      </c>
      <c r="J56" s="37">
        <v>13270.16</v>
      </c>
      <c r="K56" s="37">
        <f t="shared" si="11"/>
        <v>164350.37999999998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59">
        <v>0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57</v>
      </c>
      <c r="B60" s="36">
        <f aca="true" t="shared" si="13" ref="B60:J60">+B61+B68+B94+B95</f>
        <v>-381793.04</v>
      </c>
      <c r="C60" s="36">
        <f t="shared" si="13"/>
        <v>-228843.89</v>
      </c>
      <c r="D60" s="36">
        <f t="shared" si="13"/>
        <v>-273306.13</v>
      </c>
      <c r="E60" s="36">
        <f t="shared" si="13"/>
        <v>-400214.87000000005</v>
      </c>
      <c r="F60" s="36">
        <f t="shared" si="13"/>
        <v>-409653.11</v>
      </c>
      <c r="G60" s="36">
        <f t="shared" si="13"/>
        <v>-403249.05999999994</v>
      </c>
      <c r="H60" s="36">
        <f t="shared" si="13"/>
        <v>-187619.47</v>
      </c>
      <c r="I60" s="36">
        <f t="shared" si="13"/>
        <v>-74906.5</v>
      </c>
      <c r="J60" s="36">
        <f t="shared" si="13"/>
        <v>-82023.59000000001</v>
      </c>
      <c r="K60" s="36">
        <f>SUM(B60:J60)</f>
        <v>-2441609.66</v>
      </c>
    </row>
    <row r="61" spans="1:11" ht="18.75" customHeight="1">
      <c r="A61" s="16" t="s">
        <v>82</v>
      </c>
      <c r="B61" s="36">
        <f aca="true" t="shared" si="14" ref="B61:J61">B62+B63+B64+B65+B66+B67</f>
        <v>-367683.98</v>
      </c>
      <c r="C61" s="36">
        <f t="shared" si="14"/>
        <v>-208182.76</v>
      </c>
      <c r="D61" s="36">
        <f t="shared" si="14"/>
        <v>-252850.91999999998</v>
      </c>
      <c r="E61" s="36">
        <f t="shared" si="14"/>
        <v>-374414.91000000003</v>
      </c>
      <c r="F61" s="36">
        <f t="shared" si="14"/>
        <v>-390613.48</v>
      </c>
      <c r="G61" s="36">
        <f t="shared" si="14"/>
        <v>-374790.45999999996</v>
      </c>
      <c r="H61" s="36">
        <f t="shared" si="14"/>
        <v>-173697</v>
      </c>
      <c r="I61" s="36">
        <f t="shared" si="14"/>
        <v>-31029</v>
      </c>
      <c r="J61" s="36">
        <f t="shared" si="14"/>
        <v>-56304</v>
      </c>
      <c r="K61" s="36">
        <f aca="true" t="shared" si="15" ref="K61:K92">SUM(B61:J61)</f>
        <v>-2229566.51</v>
      </c>
    </row>
    <row r="62" spans="1:11" ht="18.75" customHeight="1">
      <c r="A62" s="12" t="s">
        <v>83</v>
      </c>
      <c r="B62" s="36">
        <f>-ROUND(B9*$D$3,2)</f>
        <v>-142005</v>
      </c>
      <c r="C62" s="36">
        <f aca="true" t="shared" si="16" ref="C62:J62">-ROUND(C9*$D$3,2)</f>
        <v>-202482</v>
      </c>
      <c r="D62" s="36">
        <f t="shared" si="16"/>
        <v>-173790</v>
      </c>
      <c r="E62" s="36">
        <f t="shared" si="16"/>
        <v>-128208</v>
      </c>
      <c r="F62" s="36">
        <f t="shared" si="16"/>
        <v>-147273</v>
      </c>
      <c r="G62" s="36">
        <f t="shared" si="16"/>
        <v>-181161</v>
      </c>
      <c r="H62" s="36">
        <f t="shared" si="16"/>
        <v>-173697</v>
      </c>
      <c r="I62" s="36">
        <f t="shared" si="16"/>
        <v>-31029</v>
      </c>
      <c r="J62" s="36">
        <f t="shared" si="16"/>
        <v>-56304</v>
      </c>
      <c r="K62" s="36">
        <f t="shared" si="15"/>
        <v>-1235949</v>
      </c>
    </row>
    <row r="63" spans="1:11" ht="18.75" customHeight="1">
      <c r="A63" s="12" t="s">
        <v>58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5"/>
        <v>0</v>
      </c>
    </row>
    <row r="64" spans="1:11" ht="18.75" customHeight="1">
      <c r="A64" s="12" t="s">
        <v>122</v>
      </c>
      <c r="B64" s="36">
        <v>-1716</v>
      </c>
      <c r="C64" s="36">
        <v>-126</v>
      </c>
      <c r="D64" s="36">
        <v>-564</v>
      </c>
      <c r="E64" s="36">
        <v>-1365</v>
      </c>
      <c r="F64" s="36">
        <v>-1341</v>
      </c>
      <c r="G64" s="36">
        <v>-822</v>
      </c>
      <c r="H64" s="36">
        <v>0</v>
      </c>
      <c r="I64" s="36">
        <v>0</v>
      </c>
      <c r="J64" s="36">
        <v>0</v>
      </c>
      <c r="K64" s="36">
        <f t="shared" si="15"/>
        <v>-5934</v>
      </c>
    </row>
    <row r="65" spans="1:11" ht="18.75" customHeight="1">
      <c r="A65" s="12" t="s">
        <v>59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60</v>
      </c>
      <c r="B66" s="48">
        <v>-223822.98</v>
      </c>
      <c r="C66" s="48">
        <v>-5574.76</v>
      </c>
      <c r="D66" s="48">
        <v>-78468.92</v>
      </c>
      <c r="E66" s="48">
        <v>-244841.91</v>
      </c>
      <c r="F66" s="48">
        <v>-241999.48</v>
      </c>
      <c r="G66" s="48">
        <v>-192807.46</v>
      </c>
      <c r="H66" s="19">
        <v>0</v>
      </c>
      <c r="I66" s="19">
        <v>0</v>
      </c>
      <c r="J66" s="19">
        <v>0</v>
      </c>
      <c r="K66" s="36">
        <f t="shared" si="15"/>
        <v>-987515.51</v>
      </c>
    </row>
    <row r="67" spans="1:11" ht="18.75" customHeight="1">
      <c r="A67" s="12" t="s">
        <v>61</v>
      </c>
      <c r="B67" s="19">
        <v>-140</v>
      </c>
      <c r="C67" s="19">
        <v>0</v>
      </c>
      <c r="D67" s="19">
        <v>-28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87</v>
      </c>
      <c r="B68" s="36">
        <f aca="true" t="shared" si="17" ref="B68:J68">SUM(B69:B92)</f>
        <v>-14109.06</v>
      </c>
      <c r="C68" s="36">
        <f t="shared" si="17"/>
        <v>-20661.13</v>
      </c>
      <c r="D68" s="36">
        <f t="shared" si="17"/>
        <v>-20455.21</v>
      </c>
      <c r="E68" s="36">
        <f t="shared" si="17"/>
        <v>-25799.96</v>
      </c>
      <c r="F68" s="36">
        <f t="shared" si="17"/>
        <v>-19039.63</v>
      </c>
      <c r="G68" s="36">
        <f t="shared" si="17"/>
        <v>-28458.6</v>
      </c>
      <c r="H68" s="36">
        <f t="shared" si="17"/>
        <v>-13922.47</v>
      </c>
      <c r="I68" s="36">
        <f t="shared" si="17"/>
        <v>-43877.50000000001</v>
      </c>
      <c r="J68" s="36">
        <f t="shared" si="17"/>
        <v>-24721.230000000003</v>
      </c>
      <c r="K68" s="36">
        <f t="shared" si="15"/>
        <v>-211044.79</v>
      </c>
    </row>
    <row r="69" spans="1:11" ht="18.75" customHeight="1">
      <c r="A69" s="12" t="s">
        <v>62</v>
      </c>
      <c r="B69" s="19">
        <v>0</v>
      </c>
      <c r="C69" s="19">
        <v>0</v>
      </c>
      <c r="D69" s="19">
        <v>0</v>
      </c>
      <c r="E69" s="36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36">
        <f t="shared" si="15"/>
        <v>0</v>
      </c>
    </row>
    <row r="70" spans="1:11" ht="18.75" customHeight="1">
      <c r="A70" s="12" t="s">
        <v>63</v>
      </c>
      <c r="B70" s="19">
        <v>0</v>
      </c>
      <c r="C70" s="36">
        <v>-179.31</v>
      </c>
      <c r="D70" s="36">
        <v>-25.18</v>
      </c>
      <c r="E70" s="19">
        <v>0</v>
      </c>
      <c r="F70" s="19">
        <v>0</v>
      </c>
      <c r="G70" s="36">
        <v>-25.18</v>
      </c>
      <c r="H70" s="19">
        <v>0</v>
      </c>
      <c r="I70" s="19">
        <v>0</v>
      </c>
      <c r="J70" s="19">
        <v>0</v>
      </c>
      <c r="K70" s="36">
        <f t="shared" si="15"/>
        <v>-229.67000000000002</v>
      </c>
    </row>
    <row r="71" spans="1:11" ht="18.75" customHeight="1">
      <c r="A71" s="12" t="s">
        <v>64</v>
      </c>
      <c r="B71" s="19">
        <v>0</v>
      </c>
      <c r="C71" s="19">
        <v>0</v>
      </c>
      <c r="D71" s="36">
        <v>-1067.75</v>
      </c>
      <c r="E71" s="19">
        <v>0</v>
      </c>
      <c r="F71" s="36">
        <v>-380.65</v>
      </c>
      <c r="G71" s="19">
        <v>0</v>
      </c>
      <c r="H71" s="19">
        <v>0</v>
      </c>
      <c r="I71" s="48">
        <v>-1983.99</v>
      </c>
      <c r="J71" s="19">
        <v>0</v>
      </c>
      <c r="K71" s="36">
        <f t="shared" si="15"/>
        <v>-3432.3900000000003</v>
      </c>
    </row>
    <row r="72" spans="1:11" ht="18.75" customHeight="1">
      <c r="A72" s="12" t="s">
        <v>65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8">
        <v>-30000</v>
      </c>
      <c r="J72" s="19">
        <v>0</v>
      </c>
      <c r="K72" s="49">
        <f t="shared" si="15"/>
        <v>-30000</v>
      </c>
    </row>
    <row r="73" spans="1:11" ht="18.75" customHeight="1">
      <c r="A73" s="35" t="s">
        <v>66</v>
      </c>
      <c r="B73" s="36">
        <v>-14109.06</v>
      </c>
      <c r="C73" s="36">
        <v>-20481.82</v>
      </c>
      <c r="D73" s="36">
        <v>-19362.28</v>
      </c>
      <c r="E73" s="36">
        <v>-13578</v>
      </c>
      <c r="F73" s="36">
        <v>-18658.98</v>
      </c>
      <c r="G73" s="36">
        <v>-28433.42</v>
      </c>
      <c r="H73" s="36">
        <v>-13922.47</v>
      </c>
      <c r="I73" s="36">
        <v>-4894.39</v>
      </c>
      <c r="J73" s="36">
        <v>-10090.2</v>
      </c>
      <c r="K73" s="49">
        <f t="shared" si="15"/>
        <v>-143530.62000000002</v>
      </c>
    </row>
    <row r="74" spans="1:11" ht="18.75" customHeight="1">
      <c r="A74" s="12" t="s">
        <v>67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5"/>
        <v>0</v>
      </c>
    </row>
    <row r="75" spans="1:11" ht="18.75" customHeight="1">
      <c r="A75" s="12" t="s">
        <v>68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5"/>
        <v>0</v>
      </c>
    </row>
    <row r="76" spans="1:11" ht="18.75" customHeight="1">
      <c r="A76" s="12" t="s">
        <v>69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5"/>
        <v>0</v>
      </c>
    </row>
    <row r="77" spans="1:11" ht="18.75" customHeight="1">
      <c r="A77" s="12" t="s">
        <v>70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5"/>
        <v>0</v>
      </c>
    </row>
    <row r="78" spans="1:11" ht="18.75" customHeight="1">
      <c r="A78" s="12" t="s">
        <v>71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5"/>
        <v>0</v>
      </c>
    </row>
    <row r="79" spans="1:11" ht="18.75" customHeight="1">
      <c r="A79" s="12" t="s">
        <v>72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5"/>
        <v>0</v>
      </c>
    </row>
    <row r="80" spans="1:11" ht="18.75" customHeight="1">
      <c r="A80" s="12" t="s">
        <v>73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5"/>
        <v>0</v>
      </c>
    </row>
    <row r="81" spans="1:11" ht="18.75" customHeight="1">
      <c r="A81" s="12" t="s">
        <v>74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5"/>
        <v>0</v>
      </c>
    </row>
    <row r="82" spans="1:11" ht="18.75" customHeight="1">
      <c r="A82" s="12" t="s">
        <v>75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5"/>
        <v>0</v>
      </c>
    </row>
    <row r="83" spans="1:11" ht="18.75" customHeight="1">
      <c r="A83" s="12" t="s">
        <v>76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5"/>
        <v>0</v>
      </c>
    </row>
    <row r="84" spans="1:11" ht="18.75" customHeight="1">
      <c r="A84" s="12" t="s">
        <v>85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5"/>
        <v>0</v>
      </c>
    </row>
    <row r="85" spans="1:11" ht="18.75" customHeight="1">
      <c r="A85" s="12" t="s">
        <v>88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5"/>
        <v>0</v>
      </c>
    </row>
    <row r="86" spans="1:11" ht="18.75" customHeight="1">
      <c r="A86" s="12" t="s">
        <v>89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5"/>
        <v>0</v>
      </c>
    </row>
    <row r="87" spans="1:11" ht="18.75" customHeight="1">
      <c r="A87" s="12" t="s">
        <v>93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5"/>
        <v>0</v>
      </c>
    </row>
    <row r="88" spans="1:11" ht="18.75" customHeight="1">
      <c r="A88" s="12" t="s">
        <v>94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5"/>
        <v>0</v>
      </c>
    </row>
    <row r="89" spans="1:11" ht="18.75" customHeight="1">
      <c r="A89" s="12" t="s">
        <v>95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5"/>
        <v>0</v>
      </c>
    </row>
    <row r="90" spans="1:12" ht="18.75" customHeight="1">
      <c r="A90" s="12" t="s">
        <v>96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5"/>
        <v>0</v>
      </c>
      <c r="L90" s="57"/>
    </row>
    <row r="91" spans="1:12" ht="18.75" customHeight="1">
      <c r="A91" s="12" t="s">
        <v>97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5"/>
        <v>0</v>
      </c>
      <c r="L91" s="56"/>
    </row>
    <row r="92" spans="1:12" ht="18.75" customHeight="1">
      <c r="A92" s="12" t="s">
        <v>115</v>
      </c>
      <c r="B92" s="19">
        <v>0</v>
      </c>
      <c r="C92" s="19">
        <v>0</v>
      </c>
      <c r="D92" s="19">
        <v>0</v>
      </c>
      <c r="E92" s="49">
        <v>-12221.96</v>
      </c>
      <c r="F92" s="19">
        <v>0</v>
      </c>
      <c r="G92" s="19">
        <v>0</v>
      </c>
      <c r="H92" s="19">
        <v>0</v>
      </c>
      <c r="I92" s="49">
        <v>-6999.12</v>
      </c>
      <c r="J92" s="49">
        <v>-14631.03</v>
      </c>
      <c r="K92" s="49">
        <f t="shared" si="15"/>
        <v>-33852.11</v>
      </c>
      <c r="L92" s="56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6"/>
    </row>
    <row r="94" spans="1:12" ht="18.75" customHeight="1">
      <c r="A94" s="16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f aca="true" t="shared" si="18" ref="K94:K100">SUM(B94:J94)</f>
        <v>0</v>
      </c>
      <c r="L94" s="56"/>
    </row>
    <row r="95" spans="1:12" ht="18.75" customHeight="1">
      <c r="A95" s="16" t="s">
        <v>123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49">
        <v>-998.36</v>
      </c>
      <c r="K95" s="49">
        <f t="shared" si="18"/>
        <v>-998.36</v>
      </c>
      <c r="L95" s="57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 t="shared" si="18"/>
        <v>0</v>
      </c>
      <c r="L96" s="55"/>
    </row>
    <row r="97" spans="1:12" ht="18.75" customHeight="1">
      <c r="A97" s="16" t="s">
        <v>91</v>
      </c>
      <c r="B97" s="24">
        <f aca="true" t="shared" si="19" ref="B97:H97">+B98+B99</f>
        <v>1061354.51</v>
      </c>
      <c r="C97" s="24">
        <f t="shared" si="19"/>
        <v>2004094.62</v>
      </c>
      <c r="D97" s="24">
        <f t="shared" si="19"/>
        <v>2300229.67</v>
      </c>
      <c r="E97" s="24">
        <f t="shared" si="19"/>
        <v>1072309.98</v>
      </c>
      <c r="F97" s="24">
        <f t="shared" si="19"/>
        <v>1519022.4700000002</v>
      </c>
      <c r="G97" s="24">
        <f t="shared" si="19"/>
        <v>2287069.33</v>
      </c>
      <c r="H97" s="24">
        <f t="shared" si="19"/>
        <v>1272297.75</v>
      </c>
      <c r="I97" s="24">
        <f>+I98+I99</f>
        <v>480579.31999999995</v>
      </c>
      <c r="J97" s="24">
        <f>+J98+J99</f>
        <v>735352.6200000001</v>
      </c>
      <c r="K97" s="49">
        <f t="shared" si="18"/>
        <v>12732310.27</v>
      </c>
      <c r="L97" s="55"/>
    </row>
    <row r="98" spans="1:12" ht="18.75" customHeight="1">
      <c r="A98" s="16" t="s">
        <v>90</v>
      </c>
      <c r="B98" s="24">
        <f aca="true" t="shared" si="20" ref="B98:J98">+B48+B61+B68+B94</f>
        <v>1044179.8899999999</v>
      </c>
      <c r="C98" s="24">
        <f t="shared" si="20"/>
        <v>1981393.6500000001</v>
      </c>
      <c r="D98" s="24">
        <f t="shared" si="20"/>
        <v>2277326.96</v>
      </c>
      <c r="E98" s="24">
        <f t="shared" si="20"/>
        <v>1050911.04</v>
      </c>
      <c r="F98" s="24">
        <f t="shared" si="20"/>
        <v>1498201.6600000001</v>
      </c>
      <c r="G98" s="24">
        <f t="shared" si="20"/>
        <v>2258826.91</v>
      </c>
      <c r="H98" s="24">
        <f t="shared" si="20"/>
        <v>1254458</v>
      </c>
      <c r="I98" s="24">
        <f t="shared" si="20"/>
        <v>480579.31999999995</v>
      </c>
      <c r="J98" s="24">
        <f t="shared" si="20"/>
        <v>723080.8200000001</v>
      </c>
      <c r="K98" s="49">
        <f t="shared" si="18"/>
        <v>12568958.25</v>
      </c>
      <c r="L98" s="55"/>
    </row>
    <row r="99" spans="1:11" ht="18" customHeight="1">
      <c r="A99" s="16" t="s">
        <v>124</v>
      </c>
      <c r="B99" s="24">
        <f aca="true" t="shared" si="21" ref="B99:J99">IF(+B56+B95+B100&lt;0,0,(B56+B95+B100))</f>
        <v>17174.62</v>
      </c>
      <c r="C99" s="24">
        <f>IF(+C56+C95+C100&lt;0,0,(C56+C95+C100))</f>
        <v>22700.97</v>
      </c>
      <c r="D99" s="24">
        <f t="shared" si="21"/>
        <v>22902.71</v>
      </c>
      <c r="E99" s="24">
        <f t="shared" si="21"/>
        <v>21398.94</v>
      </c>
      <c r="F99" s="24">
        <f t="shared" si="21"/>
        <v>20820.81</v>
      </c>
      <c r="G99" s="24">
        <f t="shared" si="21"/>
        <v>28242.42</v>
      </c>
      <c r="H99" s="24">
        <f t="shared" si="21"/>
        <v>17839.75</v>
      </c>
      <c r="I99" s="19">
        <f t="shared" si="21"/>
        <v>0</v>
      </c>
      <c r="J99" s="24">
        <f t="shared" si="21"/>
        <v>12271.8</v>
      </c>
      <c r="K99" s="49">
        <f t="shared" si="18"/>
        <v>163352.01999999996</v>
      </c>
    </row>
    <row r="100" spans="1:13" ht="18.75" customHeight="1">
      <c r="A100" s="16" t="s">
        <v>92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 t="shared" si="18"/>
        <v>0</v>
      </c>
      <c r="M100" s="58"/>
    </row>
    <row r="101" spans="1:11" ht="18.75" customHeight="1">
      <c r="A101" s="16" t="s">
        <v>125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9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2" ht="18.75" customHeight="1">
      <c r="A105" s="25" t="s">
        <v>77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12732310.270000001</v>
      </c>
      <c r="L105" s="55"/>
    </row>
    <row r="106" spans="1:11" ht="18.75" customHeight="1">
      <c r="A106" s="26" t="s">
        <v>78</v>
      </c>
      <c r="B106" s="27">
        <v>133898.63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133898.63</v>
      </c>
    </row>
    <row r="107" spans="1:11" ht="18.75" customHeight="1">
      <c r="A107" s="26" t="s">
        <v>79</v>
      </c>
      <c r="B107" s="27">
        <v>927455.88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aca="true" t="shared" si="22" ref="K107:K123">SUM(B107:J107)</f>
        <v>927455.88</v>
      </c>
    </row>
    <row r="108" spans="1:11" ht="18.75" customHeight="1">
      <c r="A108" s="26" t="s">
        <v>80</v>
      </c>
      <c r="B108" s="41">
        <v>0</v>
      </c>
      <c r="C108" s="27">
        <f>+C97</f>
        <v>2004094.62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2"/>
        <v>2004094.62</v>
      </c>
    </row>
    <row r="109" spans="1:11" ht="18.75" customHeight="1">
      <c r="A109" s="26" t="s">
        <v>81</v>
      </c>
      <c r="B109" s="41">
        <v>0</v>
      </c>
      <c r="C109" s="41">
        <v>0</v>
      </c>
      <c r="D109" s="27">
        <f>+D97</f>
        <v>2300229.67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2"/>
        <v>2300229.67</v>
      </c>
    </row>
    <row r="110" spans="1:11" ht="18.75" customHeight="1">
      <c r="A110" s="26" t="s">
        <v>98</v>
      </c>
      <c r="B110" s="41">
        <v>0</v>
      </c>
      <c r="C110" s="41">
        <v>0</v>
      </c>
      <c r="D110" s="41">
        <v>0</v>
      </c>
      <c r="E110" s="27">
        <f>+E97</f>
        <v>1072309.98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2"/>
        <v>1072309.98</v>
      </c>
    </row>
    <row r="111" spans="1:11" ht="18.75" customHeight="1">
      <c r="A111" s="26" t="s">
        <v>99</v>
      </c>
      <c r="B111" s="41">
        <v>0</v>
      </c>
      <c r="C111" s="41">
        <v>0</v>
      </c>
      <c r="D111" s="41">
        <v>0</v>
      </c>
      <c r="E111" s="41">
        <v>0</v>
      </c>
      <c r="F111" s="27">
        <v>0</v>
      </c>
      <c r="G111" s="41">
        <v>0</v>
      </c>
      <c r="H111" s="41">
        <v>0</v>
      </c>
      <c r="I111" s="41">
        <v>0</v>
      </c>
      <c r="J111" s="41">
        <v>0</v>
      </c>
      <c r="K111" s="42">
        <f t="shared" si="22"/>
        <v>0</v>
      </c>
    </row>
    <row r="112" spans="1:11" ht="18.75" customHeight="1">
      <c r="A112" s="26" t="s">
        <v>100</v>
      </c>
      <c r="B112" s="41">
        <v>0</v>
      </c>
      <c r="C112" s="41">
        <v>0</v>
      </c>
      <c r="D112" s="41">
        <v>0</v>
      </c>
      <c r="E112" s="41">
        <v>0</v>
      </c>
      <c r="F112" s="27">
        <v>306153.37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2"/>
        <v>306153.37</v>
      </c>
    </row>
    <row r="113" spans="1:11" ht="18.75" customHeight="1">
      <c r="A113" s="26" t="s">
        <v>101</v>
      </c>
      <c r="B113" s="41">
        <v>0</v>
      </c>
      <c r="C113" s="41">
        <v>0</v>
      </c>
      <c r="D113" s="41">
        <v>0</v>
      </c>
      <c r="E113" s="41">
        <v>0</v>
      </c>
      <c r="F113" s="27">
        <v>585960.02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2"/>
        <v>585960.02</v>
      </c>
    </row>
    <row r="114" spans="1:11" ht="18.75" customHeight="1">
      <c r="A114" s="26" t="s">
        <v>102</v>
      </c>
      <c r="B114" s="41">
        <v>0</v>
      </c>
      <c r="C114" s="41">
        <v>0</v>
      </c>
      <c r="D114" s="41">
        <v>0</v>
      </c>
      <c r="E114" s="41">
        <v>0</v>
      </c>
      <c r="F114" s="27">
        <v>626909.08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2"/>
        <v>626909.08</v>
      </c>
    </row>
    <row r="115" spans="1:11" ht="18.75" customHeight="1">
      <c r="A115" s="26" t="s">
        <v>103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660976.82</v>
      </c>
      <c r="H115" s="41">
        <v>0</v>
      </c>
      <c r="I115" s="41">
        <v>0</v>
      </c>
      <c r="J115" s="41">
        <v>0</v>
      </c>
      <c r="K115" s="42">
        <f t="shared" si="22"/>
        <v>660976.82</v>
      </c>
    </row>
    <row r="116" spans="1:11" ht="18.75" customHeight="1">
      <c r="A116" s="26" t="s">
        <v>104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53944.14</v>
      </c>
      <c r="H116" s="41">
        <v>0</v>
      </c>
      <c r="I116" s="41">
        <v>0</v>
      </c>
      <c r="J116" s="41">
        <v>0</v>
      </c>
      <c r="K116" s="42">
        <f t="shared" si="22"/>
        <v>53944.14</v>
      </c>
    </row>
    <row r="117" spans="1:11" ht="18.75" customHeight="1">
      <c r="A117" s="26" t="s">
        <v>105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370084.99</v>
      </c>
      <c r="H117" s="41">
        <v>0</v>
      </c>
      <c r="I117" s="41">
        <v>0</v>
      </c>
      <c r="J117" s="41">
        <v>0</v>
      </c>
      <c r="K117" s="42">
        <f t="shared" si="22"/>
        <v>370084.99</v>
      </c>
    </row>
    <row r="118" spans="1:11" ht="18.75" customHeight="1">
      <c r="A118" s="26" t="s">
        <v>106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337148.91</v>
      </c>
      <c r="H118" s="41">
        <v>0</v>
      </c>
      <c r="I118" s="41">
        <v>0</v>
      </c>
      <c r="J118" s="41">
        <v>0</v>
      </c>
      <c r="K118" s="42">
        <f t="shared" si="22"/>
        <v>337148.91</v>
      </c>
    </row>
    <row r="119" spans="1:11" ht="18.75" customHeight="1">
      <c r="A119" s="26" t="s">
        <v>107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864914.47</v>
      </c>
      <c r="H119" s="41">
        <v>0</v>
      </c>
      <c r="I119" s="41">
        <v>0</v>
      </c>
      <c r="J119" s="41">
        <v>0</v>
      </c>
      <c r="K119" s="42">
        <f t="shared" si="22"/>
        <v>864914.47</v>
      </c>
    </row>
    <row r="120" spans="1:11" ht="18.75" customHeight="1">
      <c r="A120" s="26" t="s">
        <v>108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456502.3</v>
      </c>
      <c r="I120" s="41">
        <v>0</v>
      </c>
      <c r="J120" s="41">
        <v>0</v>
      </c>
      <c r="K120" s="42">
        <f t="shared" si="22"/>
        <v>456502.3</v>
      </c>
    </row>
    <row r="121" spans="1:11" ht="18.75" customHeight="1">
      <c r="A121" s="26" t="s">
        <v>109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815795.45</v>
      </c>
      <c r="I121" s="41">
        <v>0</v>
      </c>
      <c r="J121" s="41">
        <v>0</v>
      </c>
      <c r="K121" s="42">
        <f t="shared" si="22"/>
        <v>815795.45</v>
      </c>
    </row>
    <row r="122" spans="1:11" ht="18.75" customHeight="1">
      <c r="A122" s="26" t="s">
        <v>110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480579.32</v>
      </c>
      <c r="J122" s="41">
        <v>0</v>
      </c>
      <c r="K122" s="42">
        <f t="shared" si="22"/>
        <v>480579.32</v>
      </c>
    </row>
    <row r="123" spans="1:11" ht="18.75" customHeight="1">
      <c r="A123" s="28" t="s">
        <v>111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735352.62</v>
      </c>
      <c r="K123" s="45">
        <f t="shared" si="22"/>
        <v>735352.62</v>
      </c>
    </row>
    <row r="124" spans="1:11" ht="18.75" customHeight="1">
      <c r="A124" s="40"/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0</v>
      </c>
      <c r="K124" s="52"/>
    </row>
    <row r="125" ht="18.75" customHeight="1">
      <c r="A125" s="60"/>
    </row>
    <row r="126" ht="18.75" customHeight="1">
      <c r="A126" s="40"/>
    </row>
    <row r="127" ht="18.75" customHeight="1">
      <c r="A127" s="40"/>
    </row>
    <row r="128" ht="15.75">
      <c r="A128" s="39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2014-09-01T17:44:31Z</dcterms:modified>
  <cp:category/>
  <cp:version/>
  <cp:contentType/>
  <cp:contentStatus/>
</cp:coreProperties>
</file>