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<sst xmlns="http://schemas.openxmlformats.org/spreadsheetml/2006/main" count="127" uniqueCount="127">
  <si>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</si>
  <si>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</si>
  <si>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</si>
  <si>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</si>
  <si>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</si>
  <si>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</si>
  <si>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</si>
  <si>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</si>
  <si>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</si>
  <si>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</si>
  <si>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</si>
  <si>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</si>
  <si>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</si>
  <si>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</si>
  <si>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</si>
  <si>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</si>
  <si>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</si>
  <si>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</si>
  <si>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</si>
  <si>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</si>
  <si>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</si>
  <si>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</si>
  <si>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</si>
  <si>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</si>
  <si>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</si>
  <si>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</si>
  <si>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</si>
  <si>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</si>
  <si>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</si>
  <si>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</si>
  <si>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</si>
  <si>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</si>
  <si>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</si>
  <si>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</si>
  <si>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</si>
  <si>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</si>
  <si>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</si>
  <si>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</si>
  <si>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</si>
  <si>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</si>
  <si>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</si>
  <si>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</si>
  <si>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</si>
  <si>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</si>
  <si>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</si>
  <si>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</si>
  <si>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</si>
  <si>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</si>
  <si>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</si>
  <si>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</si>
  <si>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</si>
  <si>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</si>
  <si>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</si>
  <si>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</si>
  <si>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</si>
  <si>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</si>
  <si>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</si>
  <si>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</si>
  <si>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</si>
  <si>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</si>
  <si>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</si>
  <si>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</si>
  <si>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</si>
  <si>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</si>
  <si>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</si>
  <si>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</si>
  <si>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</si>
  <si>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</si>
  <si>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</si>
  <si>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</si>
  <si>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</si>
  <si>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</si>
  <si>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</si>
  <si>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</si>
  <si>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</si>
  <si>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</si>
  <si>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</si>
  <si>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</si>
  <si>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</si>
  <si>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</si>
  <si>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</si>
  <si>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</si>
  <si>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</si>
  <si>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</si>
  <si>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</si>
  <si>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</si>
  <si>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</si>
  <si>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</si>
  <si>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</si>
  <si>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</si>
  <si>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</si>
  <si>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</si>
  <si>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</si>
  <si>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</si>
  <si>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</si>
  <si>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</si>
  <si>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</si>
  <si>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</si>
  <si>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</si>
  <si>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</si>
  <si>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</si>
  <si>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</si>
  <si>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</si>
  <si>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</si>
  <si>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</si>
  <si>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</si>
  <si>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</si>
  <si>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</si>
  <si>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</si>
  <si>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</si>
  <si>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</si>
  <si>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</si>
  <si>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</si>
  <si>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</si>
  <si>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</si>
  <si>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</si>
  <si>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</si>
  <si>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</si>
  <si>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</si>
  <si>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</si>
  <si>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</si>
  <si>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</si>
  <si>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</si>
  <si>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</si>
  <si>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</si>
  <si>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</si>
  <si>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24/08/14 - VENCIMENTO 29/08/14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</si>
</sst>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195285</v>
      </c>
      <c r="C7" s="9">
        <f t="shared" si="0"/>
        <v>256505</v>
      </c>
      <c r="D7" s="9">
        <f t="shared" si="0"/>
        <v>289835</v>
      </c>
      <c r="E7" s="9">
        <f t="shared" si="0"/>
        <v>151525</v>
      </c>
      <c r="F7" s="9">
        <f t="shared" si="0"/>
        <v>274672</v>
      </c>
      <c r="G7" s="9">
        <f t="shared" si="0"/>
        <v>420082</v>
      </c>
      <c r="H7" s="9">
        <f t="shared" si="0"/>
        <v>151019</v>
      </c>
      <c r="I7" s="9">
        <f t="shared" si="0"/>
        <v>29769</v>
      </c>
      <c r="J7" s="9">
        <f t="shared" si="0"/>
        <v>107930</v>
      </c>
      <c r="K7" s="9">
        <f t="shared" si="0"/>
        <v>1876622</v>
      </c>
      <c r="L7" s="53"/>
    </row>
    <row r="8" spans="1:11" ht="17.25" customHeight="1">
      <c r="A8" s="10" t="s">
        <v>121</v>
      </c>
      <c r="B8" s="11">
        <f>B9+B12+B16</f>
        <v>111757</v>
      </c>
      <c r="C8" s="11">
        <f aca="true" t="shared" si="1" ref="C8:J8">C9+C12+C16</f>
        <v>151628</v>
      </c>
      <c r="D8" s="11">
        <f t="shared" si="1"/>
        <v>162132</v>
      </c>
      <c r="E8" s="11">
        <f t="shared" si="1"/>
        <v>88329</v>
      </c>
      <c r="F8" s="11">
        <f t="shared" si="1"/>
        <v>147109</v>
      </c>
      <c r="G8" s="11">
        <f t="shared" si="1"/>
        <v>221794</v>
      </c>
      <c r="H8" s="11">
        <f t="shared" si="1"/>
        <v>91845</v>
      </c>
      <c r="I8" s="11">
        <f t="shared" si="1"/>
        <v>15413</v>
      </c>
      <c r="J8" s="11">
        <f t="shared" si="1"/>
        <v>60485</v>
      </c>
      <c r="K8" s="11">
        <f>SUM(B8:J8)</f>
        <v>1050492</v>
      </c>
    </row>
    <row r="9" spans="1:11" ht="17.25" customHeight="1">
      <c r="A9" s="15" t="s">
        <v>17</v>
      </c>
      <c r="B9" s="13">
        <f>+B10+B11</f>
        <v>25323</v>
      </c>
      <c r="C9" s="13">
        <f aca="true" t="shared" si="2" ref="C9:J9">+C10+C11</f>
        <v>35473</v>
      </c>
      <c r="D9" s="13">
        <f t="shared" si="2"/>
        <v>36611</v>
      </c>
      <c r="E9" s="13">
        <f t="shared" si="2"/>
        <v>19628</v>
      </c>
      <c r="F9" s="13">
        <f t="shared" si="2"/>
        <v>28430</v>
      </c>
      <c r="G9" s="13">
        <f t="shared" si="2"/>
        <v>33738</v>
      </c>
      <c r="H9" s="13">
        <f t="shared" si="2"/>
        <v>21469</v>
      </c>
      <c r="I9" s="13">
        <f t="shared" si="2"/>
        <v>4150</v>
      </c>
      <c r="J9" s="13">
        <f t="shared" si="2"/>
        <v>12193</v>
      </c>
      <c r="K9" s="11">
        <f>SUM(B9:J9)</f>
        <v>217015</v>
      </c>
    </row>
    <row r="10" spans="1:11" ht="17.25" customHeight="1">
      <c r="A10" s="30" t="s">
        <v>18</v>
      </c>
      <c r="B10" s="13">
        <v>25323</v>
      </c>
      <c r="C10" s="13">
        <v>35473</v>
      </c>
      <c r="D10" s="13">
        <v>36611</v>
      </c>
      <c r="E10" s="13">
        <v>19628</v>
      </c>
      <c r="F10" s="13">
        <v>28430</v>
      </c>
      <c r="G10" s="13">
        <v>33738</v>
      </c>
      <c r="H10" s="13">
        <v>21469</v>
      </c>
      <c r="I10" s="13">
        <v>4150</v>
      </c>
      <c r="J10" s="13">
        <v>12193</v>
      </c>
      <c r="K10" s="11">
        <f>SUM(B10:J10)</f>
        <v>217015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83279</v>
      </c>
      <c r="C12" s="17">
        <f t="shared" si="3"/>
        <v>111649</v>
      </c>
      <c r="D12" s="17">
        <f t="shared" si="3"/>
        <v>121089</v>
      </c>
      <c r="E12" s="17">
        <f t="shared" si="3"/>
        <v>66183</v>
      </c>
      <c r="F12" s="17">
        <f t="shared" si="3"/>
        <v>114346</v>
      </c>
      <c r="G12" s="17">
        <f t="shared" si="3"/>
        <v>182041</v>
      </c>
      <c r="H12" s="17">
        <f t="shared" si="3"/>
        <v>68032</v>
      </c>
      <c r="I12" s="17">
        <f t="shared" si="3"/>
        <v>10694</v>
      </c>
      <c r="J12" s="17">
        <f t="shared" si="3"/>
        <v>46533</v>
      </c>
      <c r="K12" s="11">
        <f aca="true" t="shared" si="4" ref="K12:K27">SUM(B12:J12)</f>
        <v>803846</v>
      </c>
    </row>
    <row r="13" spans="1:13" ht="17.25" customHeight="1">
      <c r="A13" s="14" t="s">
        <v>20</v>
      </c>
      <c r="B13" s="13">
        <v>39270</v>
      </c>
      <c r="C13" s="13">
        <v>56575</v>
      </c>
      <c r="D13" s="13">
        <v>61702</v>
      </c>
      <c r="E13" s="13">
        <v>33634</v>
      </c>
      <c r="F13" s="13">
        <v>54748</v>
      </c>
      <c r="G13" s="13">
        <v>82809</v>
      </c>
      <c r="H13" s="13">
        <v>30456</v>
      </c>
      <c r="I13" s="13">
        <v>5829</v>
      </c>
      <c r="J13" s="13">
        <v>24228</v>
      </c>
      <c r="K13" s="11">
        <f t="shared" si="4"/>
        <v>389251</v>
      </c>
      <c r="L13" s="53"/>
      <c r="M13" s="54"/>
    </row>
    <row r="14" spans="1:12" ht="17.25" customHeight="1">
      <c r="A14" s="14" t="s">
        <v>21</v>
      </c>
      <c r="B14" s="13">
        <v>36661</v>
      </c>
      <c r="C14" s="13">
        <v>44735</v>
      </c>
      <c r="D14" s="13">
        <v>49560</v>
      </c>
      <c r="E14" s="13">
        <v>27017</v>
      </c>
      <c r="F14" s="13">
        <v>49813</v>
      </c>
      <c r="G14" s="13">
        <v>86536</v>
      </c>
      <c r="H14" s="13">
        <v>31855</v>
      </c>
      <c r="I14" s="13">
        <v>3942</v>
      </c>
      <c r="J14" s="13">
        <v>18323</v>
      </c>
      <c r="K14" s="11">
        <f t="shared" si="4"/>
        <v>348442</v>
      </c>
      <c r="L14" s="53"/>
    </row>
    <row r="15" spans="1:11" ht="17.25" customHeight="1">
      <c r="A15" s="14" t="s">
        <v>22</v>
      </c>
      <c r="B15" s="13">
        <v>7348</v>
      </c>
      <c r="C15" s="13">
        <v>10339</v>
      </c>
      <c r="D15" s="13">
        <v>9827</v>
      </c>
      <c r="E15" s="13">
        <v>5532</v>
      </c>
      <c r="F15" s="13">
        <v>9785</v>
      </c>
      <c r="G15" s="13">
        <v>12696</v>
      </c>
      <c r="H15" s="13">
        <v>5721</v>
      </c>
      <c r="I15" s="13">
        <v>923</v>
      </c>
      <c r="J15" s="13">
        <v>3982</v>
      </c>
      <c r="K15" s="11">
        <f t="shared" si="4"/>
        <v>66153</v>
      </c>
    </row>
    <row r="16" spans="1:11" ht="17.25" customHeight="1">
      <c r="A16" s="15" t="s">
        <v>117</v>
      </c>
      <c r="B16" s="13">
        <f>B17+B18+B19</f>
        <v>3155</v>
      </c>
      <c r="C16" s="13">
        <f aca="true" t="shared" si="5" ref="C16:J16">C17+C18+C19</f>
        <v>4506</v>
      </c>
      <c r="D16" s="13">
        <f t="shared" si="5"/>
        <v>4432</v>
      </c>
      <c r="E16" s="13">
        <f t="shared" si="5"/>
        <v>2518</v>
      </c>
      <c r="F16" s="13">
        <f t="shared" si="5"/>
        <v>4333</v>
      </c>
      <c r="G16" s="13">
        <f t="shared" si="5"/>
        <v>6015</v>
      </c>
      <c r="H16" s="13">
        <f t="shared" si="5"/>
        <v>2344</v>
      </c>
      <c r="I16" s="13">
        <f t="shared" si="5"/>
        <v>569</v>
      </c>
      <c r="J16" s="13">
        <f t="shared" si="5"/>
        <v>1759</v>
      </c>
      <c r="K16" s="11">
        <f t="shared" si="4"/>
        <v>29631</v>
      </c>
    </row>
    <row r="17" spans="1:11" ht="17.25" customHeight="1">
      <c r="A17" s="14" t="s">
        <v>118</v>
      </c>
      <c r="B17" s="13">
        <v>1544</v>
      </c>
      <c r="C17" s="13">
        <v>2226</v>
      </c>
      <c r="D17" s="13">
        <v>2143</v>
      </c>
      <c r="E17" s="13">
        <v>1337</v>
      </c>
      <c r="F17" s="13">
        <v>2187</v>
      </c>
      <c r="G17" s="13">
        <v>3259</v>
      </c>
      <c r="H17" s="13">
        <v>1277</v>
      </c>
      <c r="I17" s="13">
        <v>371</v>
      </c>
      <c r="J17" s="13">
        <v>891</v>
      </c>
      <c r="K17" s="11">
        <f t="shared" si="4"/>
        <v>15235</v>
      </c>
    </row>
    <row r="18" spans="1:11" ht="17.25" customHeight="1">
      <c r="A18" s="14" t="s">
        <v>119</v>
      </c>
      <c r="B18" s="13">
        <v>101</v>
      </c>
      <c r="C18" s="13">
        <v>138</v>
      </c>
      <c r="D18" s="13">
        <v>171</v>
      </c>
      <c r="E18" s="13">
        <v>96</v>
      </c>
      <c r="F18" s="13">
        <v>134</v>
      </c>
      <c r="G18" s="13">
        <v>410</v>
      </c>
      <c r="H18" s="13">
        <v>133</v>
      </c>
      <c r="I18" s="13">
        <v>11</v>
      </c>
      <c r="J18" s="13">
        <v>58</v>
      </c>
      <c r="K18" s="11">
        <f t="shared" si="4"/>
        <v>1252</v>
      </c>
    </row>
    <row r="19" spans="1:11" ht="17.25" customHeight="1">
      <c r="A19" s="14" t="s">
        <v>120</v>
      </c>
      <c r="B19" s="13">
        <v>1510</v>
      </c>
      <c r="C19" s="13">
        <v>2142</v>
      </c>
      <c r="D19" s="13">
        <v>2118</v>
      </c>
      <c r="E19" s="13">
        <v>1085</v>
      </c>
      <c r="F19" s="13">
        <v>2012</v>
      </c>
      <c r="G19" s="13">
        <v>2346</v>
      </c>
      <c r="H19" s="13">
        <v>934</v>
      </c>
      <c r="I19" s="13">
        <v>187</v>
      </c>
      <c r="J19" s="13">
        <v>810</v>
      </c>
      <c r="K19" s="11">
        <f t="shared" si="4"/>
        <v>13144</v>
      </c>
    </row>
    <row r="20" spans="1:11" ht="17.25" customHeight="1">
      <c r="A20" s="16" t="s">
        <v>23</v>
      </c>
      <c r="B20" s="11">
        <f>+B21+B22+B23</f>
        <v>64592</v>
      </c>
      <c r="C20" s="11">
        <f aca="true" t="shared" si="6" ref="C20:J20">+C21+C22+C23</f>
        <v>75980</v>
      </c>
      <c r="D20" s="11">
        <f t="shared" si="6"/>
        <v>91400</v>
      </c>
      <c r="E20" s="11">
        <f t="shared" si="6"/>
        <v>45027</v>
      </c>
      <c r="F20" s="11">
        <f t="shared" si="6"/>
        <v>100790</v>
      </c>
      <c r="G20" s="11">
        <f t="shared" si="6"/>
        <v>169543</v>
      </c>
      <c r="H20" s="11">
        <f t="shared" si="6"/>
        <v>47288</v>
      </c>
      <c r="I20" s="11">
        <f t="shared" si="6"/>
        <v>9550</v>
      </c>
      <c r="J20" s="11">
        <f t="shared" si="6"/>
        <v>31257</v>
      </c>
      <c r="K20" s="11">
        <f t="shared" si="4"/>
        <v>635427</v>
      </c>
    </row>
    <row r="21" spans="1:12" ht="17.25" customHeight="1">
      <c r="A21" s="12" t="s">
        <v>24</v>
      </c>
      <c r="B21" s="13">
        <v>37485</v>
      </c>
      <c r="C21" s="13">
        <v>48459</v>
      </c>
      <c r="D21" s="13">
        <v>56760</v>
      </c>
      <c r="E21" s="13">
        <v>28436</v>
      </c>
      <c r="F21" s="13">
        <v>58820</v>
      </c>
      <c r="G21" s="13">
        <v>91518</v>
      </c>
      <c r="H21" s="13">
        <v>27766</v>
      </c>
      <c r="I21" s="13">
        <v>6329</v>
      </c>
      <c r="J21" s="13">
        <v>19094</v>
      </c>
      <c r="K21" s="11">
        <f t="shared" si="4"/>
        <v>374667</v>
      </c>
      <c r="L21" s="53"/>
    </row>
    <row r="22" spans="1:12" ht="17.25" customHeight="1">
      <c r="A22" s="12" t="s">
        <v>25</v>
      </c>
      <c r="B22" s="13">
        <v>22669</v>
      </c>
      <c r="C22" s="13">
        <v>22299</v>
      </c>
      <c r="D22" s="13">
        <v>28978</v>
      </c>
      <c r="E22" s="13">
        <v>13926</v>
      </c>
      <c r="F22" s="13">
        <v>35724</v>
      </c>
      <c r="G22" s="13">
        <v>69031</v>
      </c>
      <c r="H22" s="13">
        <v>16845</v>
      </c>
      <c r="I22" s="13">
        <v>2630</v>
      </c>
      <c r="J22" s="13">
        <v>10018</v>
      </c>
      <c r="K22" s="11">
        <f t="shared" si="4"/>
        <v>222120</v>
      </c>
      <c r="L22" s="53"/>
    </row>
    <row r="23" spans="1:11" ht="17.25" customHeight="1">
      <c r="A23" s="12" t="s">
        <v>26</v>
      </c>
      <c r="B23" s="13">
        <v>4438</v>
      </c>
      <c r="C23" s="13">
        <v>5222</v>
      </c>
      <c r="D23" s="13">
        <v>5662</v>
      </c>
      <c r="E23" s="13">
        <v>2665</v>
      </c>
      <c r="F23" s="13">
        <v>6246</v>
      </c>
      <c r="G23" s="13">
        <v>8994</v>
      </c>
      <c r="H23" s="13">
        <v>2677</v>
      </c>
      <c r="I23" s="13">
        <v>591</v>
      </c>
      <c r="J23" s="13">
        <v>2145</v>
      </c>
      <c r="K23" s="11">
        <f t="shared" si="4"/>
        <v>38640</v>
      </c>
    </row>
    <row r="24" spans="1:11" ht="17.25" customHeight="1">
      <c r="A24" s="16" t="s">
        <v>27</v>
      </c>
      <c r="B24" s="13">
        <v>18936</v>
      </c>
      <c r="C24" s="13">
        <v>28897</v>
      </c>
      <c r="D24" s="13">
        <v>36303</v>
      </c>
      <c r="E24" s="13">
        <v>18169</v>
      </c>
      <c r="F24" s="13">
        <v>26773</v>
      </c>
      <c r="G24" s="13">
        <v>28745</v>
      </c>
      <c r="H24" s="13">
        <v>11156</v>
      </c>
      <c r="I24" s="13">
        <v>4806</v>
      </c>
      <c r="J24" s="13">
        <v>16188</v>
      </c>
      <c r="K24" s="11">
        <f t="shared" si="4"/>
        <v>189973</v>
      </c>
    </row>
    <row r="25" spans="1:12" ht="17.25" customHeight="1">
      <c r="A25" s="12" t="s">
        <v>28</v>
      </c>
      <c r="B25" s="13">
        <v>12119</v>
      </c>
      <c r="C25" s="13">
        <v>18494</v>
      </c>
      <c r="D25" s="13">
        <v>23234</v>
      </c>
      <c r="E25" s="13">
        <v>11628</v>
      </c>
      <c r="F25" s="13">
        <v>17135</v>
      </c>
      <c r="G25" s="13">
        <v>18397</v>
      </c>
      <c r="H25" s="13">
        <v>7140</v>
      </c>
      <c r="I25" s="13">
        <v>3076</v>
      </c>
      <c r="J25" s="13">
        <v>10360</v>
      </c>
      <c r="K25" s="11">
        <f t="shared" si="4"/>
        <v>121583</v>
      </c>
      <c r="L25" s="53"/>
    </row>
    <row r="26" spans="1:12" ht="17.25" customHeight="1">
      <c r="A26" s="12" t="s">
        <v>29</v>
      </c>
      <c r="B26" s="13">
        <v>6817</v>
      </c>
      <c r="C26" s="13">
        <v>10403</v>
      </c>
      <c r="D26" s="13">
        <v>13069</v>
      </c>
      <c r="E26" s="13">
        <v>6541</v>
      </c>
      <c r="F26" s="13">
        <v>9638</v>
      </c>
      <c r="G26" s="13">
        <v>10348</v>
      </c>
      <c r="H26" s="13">
        <v>4016</v>
      </c>
      <c r="I26" s="13">
        <v>1730</v>
      </c>
      <c r="J26" s="13">
        <v>5828</v>
      </c>
      <c r="K26" s="11">
        <f t="shared" si="4"/>
        <v>68390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730</v>
      </c>
      <c r="I27" s="11">
        <v>0</v>
      </c>
      <c r="J27" s="11">
        <v>0</v>
      </c>
      <c r="K27" s="11">
        <f t="shared" si="4"/>
        <v>730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25943.21</v>
      </c>
      <c r="I35" s="19">
        <v>0</v>
      </c>
      <c r="J35" s="19">
        <v>0</v>
      </c>
      <c r="K35" s="23">
        <f>SUM(B35:J35)</f>
        <v>25943.21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488534.02</v>
      </c>
      <c r="C47" s="22">
        <f aca="true" t="shared" si="9" ref="C47:H47">+C48+C56</f>
        <v>728886.4299999999</v>
      </c>
      <c r="D47" s="22">
        <f t="shared" si="9"/>
        <v>929419.64</v>
      </c>
      <c r="E47" s="22">
        <f t="shared" si="9"/>
        <v>420818.84</v>
      </c>
      <c r="F47" s="22">
        <f t="shared" si="9"/>
        <v>723706.4600000001</v>
      </c>
      <c r="G47" s="22">
        <f t="shared" si="9"/>
        <v>953010.93</v>
      </c>
      <c r="H47" s="22">
        <f t="shared" si="9"/>
        <v>424985.12</v>
      </c>
      <c r="I47" s="22">
        <f>+I48+I56</f>
        <v>133385.96</v>
      </c>
      <c r="J47" s="22">
        <f>+J48+J56</f>
        <v>299575.56</v>
      </c>
      <c r="K47" s="22">
        <f>SUM(B47:J47)</f>
        <v>5102322.959999999</v>
      </c>
    </row>
    <row r="48" spans="1:11" ht="17.25" customHeight="1">
      <c r="A48" s="16" t="s">
        <v>48</v>
      </c>
      <c r="B48" s="23">
        <f>SUM(B49:B55)</f>
        <v>471359.4</v>
      </c>
      <c r="C48" s="23">
        <f aca="true" t="shared" si="10" ref="C48:H48">SUM(C49:C55)</f>
        <v>706185.46</v>
      </c>
      <c r="D48" s="23">
        <f t="shared" si="10"/>
        <v>906516.93</v>
      </c>
      <c r="E48" s="23">
        <f t="shared" si="10"/>
        <v>399419.9</v>
      </c>
      <c r="F48" s="23">
        <f t="shared" si="10"/>
        <v>702885.65</v>
      </c>
      <c r="G48" s="23">
        <f t="shared" si="10"/>
        <v>924768.51</v>
      </c>
      <c r="H48" s="23">
        <f t="shared" si="10"/>
        <v>407145.37</v>
      </c>
      <c r="I48" s="23">
        <f>SUM(I49:I55)</f>
        <v>133385.96</v>
      </c>
      <c r="J48" s="23">
        <f>SUM(J49:J55)</f>
        <v>286737.63</v>
      </c>
      <c r="K48" s="23">
        <f aca="true" t="shared" si="11" ref="K48:K56">SUM(B48:J48)</f>
        <v>4938404.81</v>
      </c>
    </row>
    <row r="49" spans="1:11" ht="17.25" customHeight="1">
      <c r="A49" s="35" t="s">
        <v>49</v>
      </c>
      <c r="B49" s="23">
        <f aca="true" t="shared" si="12" ref="B49:H49">ROUND(B30*B7,2)</f>
        <v>471359.4</v>
      </c>
      <c r="C49" s="23">
        <f t="shared" si="12"/>
        <v>704619.24</v>
      </c>
      <c r="D49" s="23">
        <f t="shared" si="12"/>
        <v>906516.93</v>
      </c>
      <c r="E49" s="23">
        <f t="shared" si="12"/>
        <v>399419.9</v>
      </c>
      <c r="F49" s="23">
        <f t="shared" si="12"/>
        <v>702885.65</v>
      </c>
      <c r="G49" s="23">
        <f t="shared" si="12"/>
        <v>924768.51</v>
      </c>
      <c r="H49" s="23">
        <f t="shared" si="12"/>
        <v>381202.16</v>
      </c>
      <c r="I49" s="23">
        <f>ROUND(I30*I7,2)</f>
        <v>133385.96</v>
      </c>
      <c r="J49" s="23">
        <f>ROUND(J30*J7,2)</f>
        <v>286737.63</v>
      </c>
      <c r="K49" s="23">
        <f t="shared" si="11"/>
        <v>4910895.38</v>
      </c>
    </row>
    <row r="50" spans="1:11" ht="17.25" customHeight="1">
      <c r="A50" s="35" t="s">
        <v>50</v>
      </c>
      <c r="B50" s="19">
        <v>0</v>
      </c>
      <c r="C50" s="23">
        <f>ROUND(C31*C7,2)</f>
        <v>1566.22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1566.22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25943.21</v>
      </c>
      <c r="I53" s="32">
        <f>+I35</f>
        <v>0</v>
      </c>
      <c r="J53" s="32">
        <f>+J35</f>
        <v>0</v>
      </c>
      <c r="K53" s="23">
        <f t="shared" si="11"/>
        <v>25943.21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-75969</v>
      </c>
      <c r="C60" s="36">
        <f t="shared" si="13"/>
        <v>-106598.31</v>
      </c>
      <c r="D60" s="36">
        <f t="shared" si="13"/>
        <v>-110925.93</v>
      </c>
      <c r="E60" s="36">
        <f t="shared" si="13"/>
        <v>-62376.8</v>
      </c>
      <c r="F60" s="36">
        <f t="shared" si="13"/>
        <v>-85670.65</v>
      </c>
      <c r="G60" s="36">
        <f t="shared" si="13"/>
        <v>-101239.18</v>
      </c>
      <c r="H60" s="36">
        <f t="shared" si="13"/>
        <v>-64407</v>
      </c>
      <c r="I60" s="36">
        <f t="shared" si="13"/>
        <v>-16114.65</v>
      </c>
      <c r="J60" s="36">
        <f t="shared" si="13"/>
        <v>-42939.76</v>
      </c>
      <c r="K60" s="36">
        <f>SUM(B60:J60)</f>
        <v>-666241.2799999999</v>
      </c>
    </row>
    <row r="61" spans="1:11" ht="18.75" customHeight="1">
      <c r="A61" s="16" t="s">
        <v>82</v>
      </c>
      <c r="B61" s="36">
        <f aca="true" t="shared" si="14" ref="B61:J61">B62+B63+B64+B65+B66+B67</f>
        <v>-75969</v>
      </c>
      <c r="C61" s="36">
        <f t="shared" si="14"/>
        <v>-106419</v>
      </c>
      <c r="D61" s="36">
        <f t="shared" si="14"/>
        <v>-109833</v>
      </c>
      <c r="E61" s="36">
        <f t="shared" si="14"/>
        <v>-58884</v>
      </c>
      <c r="F61" s="36">
        <f t="shared" si="14"/>
        <v>-85290</v>
      </c>
      <c r="G61" s="36">
        <f t="shared" si="14"/>
        <v>-101214</v>
      </c>
      <c r="H61" s="36">
        <f t="shared" si="14"/>
        <v>-64407</v>
      </c>
      <c r="I61" s="36">
        <f t="shared" si="14"/>
        <v>-12450</v>
      </c>
      <c r="J61" s="36">
        <f t="shared" si="14"/>
        <v>-36579</v>
      </c>
      <c r="K61" s="36">
        <f aca="true" t="shared" si="15" ref="K61:K92">SUM(B61:J61)</f>
        <v>-651045</v>
      </c>
    </row>
    <row r="62" spans="1:11" ht="18.75" customHeight="1">
      <c r="A62" s="12" t="s">
        <v>83</v>
      </c>
      <c r="B62" s="36">
        <f>-ROUND(B9*$D$3,2)</f>
        <v>-75969</v>
      </c>
      <c r="C62" s="36">
        <f aca="true" t="shared" si="16" ref="C62:J62">-ROUND(C9*$D$3,2)</f>
        <v>-106419</v>
      </c>
      <c r="D62" s="36">
        <f t="shared" si="16"/>
        <v>-109833</v>
      </c>
      <c r="E62" s="36">
        <f t="shared" si="16"/>
        <v>-58884</v>
      </c>
      <c r="F62" s="36">
        <f t="shared" si="16"/>
        <v>-85290</v>
      </c>
      <c r="G62" s="36">
        <f t="shared" si="16"/>
        <v>-101214</v>
      </c>
      <c r="H62" s="36">
        <f t="shared" si="16"/>
        <v>-64407</v>
      </c>
      <c r="I62" s="36">
        <f t="shared" si="16"/>
        <v>-12450</v>
      </c>
      <c r="J62" s="36">
        <f t="shared" si="16"/>
        <v>-36579</v>
      </c>
      <c r="K62" s="36">
        <f t="shared" si="15"/>
        <v>-651045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-179.31</v>
      </c>
      <c r="D68" s="36">
        <f t="shared" si="17"/>
        <v>-1092.93</v>
      </c>
      <c r="E68" s="36">
        <f t="shared" si="17"/>
        <v>-3492.8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-3664.65</v>
      </c>
      <c r="J68" s="36">
        <f t="shared" si="17"/>
        <v>-5362.4</v>
      </c>
      <c r="K68" s="36">
        <f t="shared" si="15"/>
        <v>-14197.92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-3492.8</v>
      </c>
      <c r="F92" s="19">
        <v>0</v>
      </c>
      <c r="G92" s="19">
        <v>0</v>
      </c>
      <c r="H92" s="19">
        <v>0</v>
      </c>
      <c r="I92" s="49">
        <v>-1680.66</v>
      </c>
      <c r="J92" s="49">
        <v>-5362.4</v>
      </c>
      <c r="K92" s="49">
        <f t="shared" si="15"/>
        <v>-10535.86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412565.02</v>
      </c>
      <c r="C97" s="24">
        <f t="shared" si="19"/>
        <v>622288.1199999999</v>
      </c>
      <c r="D97" s="24">
        <f t="shared" si="19"/>
        <v>818493.71</v>
      </c>
      <c r="E97" s="24">
        <f t="shared" si="19"/>
        <v>358442.04000000004</v>
      </c>
      <c r="F97" s="24">
        <f t="shared" si="19"/>
        <v>638035.81</v>
      </c>
      <c r="G97" s="24">
        <f t="shared" si="19"/>
        <v>851771.75</v>
      </c>
      <c r="H97" s="24">
        <f t="shared" si="19"/>
        <v>360578.12</v>
      </c>
      <c r="I97" s="24">
        <f>+I98+I99</f>
        <v>117271.31</v>
      </c>
      <c r="J97" s="24">
        <f>+J98+J99</f>
        <v>256635.80000000002</v>
      </c>
      <c r="K97" s="49">
        <f t="shared" si="18"/>
        <v>4436081.68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395390.4</v>
      </c>
      <c r="C98" s="24">
        <f t="shared" si="20"/>
        <v>599587.1499999999</v>
      </c>
      <c r="D98" s="24">
        <f t="shared" si="20"/>
        <v>795591</v>
      </c>
      <c r="E98" s="24">
        <f t="shared" si="20"/>
        <v>337043.10000000003</v>
      </c>
      <c r="F98" s="24">
        <f t="shared" si="20"/>
        <v>617215</v>
      </c>
      <c r="G98" s="24">
        <f t="shared" si="20"/>
        <v>823529.33</v>
      </c>
      <c r="H98" s="24">
        <f t="shared" si="20"/>
        <v>342738.37</v>
      </c>
      <c r="I98" s="24">
        <f t="shared" si="20"/>
        <v>117271.31</v>
      </c>
      <c r="J98" s="24">
        <f t="shared" si="20"/>
        <v>244796.23</v>
      </c>
      <c r="K98" s="49">
        <f t="shared" si="18"/>
        <v>4273161.890000001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4436081.6899999995</v>
      </c>
      <c r="L105" s="55"/>
    </row>
    <row r="106" spans="1:11" ht="18.75" customHeight="1">
      <c r="A106" s="26" t="s">
        <v>78</v>
      </c>
      <c r="B106" s="27">
        <v>52402.59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52402.59</v>
      </c>
    </row>
    <row r="107" spans="1:11" ht="18.75" customHeight="1">
      <c r="A107" s="26" t="s">
        <v>79</v>
      </c>
      <c r="B107" s="27">
        <v>360162.43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360162.43</v>
      </c>
    </row>
    <row r="108" spans="1:11" ht="18.75" customHeight="1">
      <c r="A108" s="26" t="s">
        <v>80</v>
      </c>
      <c r="B108" s="41">
        <v>0</v>
      </c>
      <c r="C108" s="27">
        <f>+C97</f>
        <v>622288.1199999999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622288.1199999999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818493.71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818493.71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358442.04000000004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358442.04000000004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118442.06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118442.06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226712.22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226712.22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292881.52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292881.52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239700.4</v>
      </c>
      <c r="H115" s="41">
        <v>0</v>
      </c>
      <c r="I115" s="41">
        <v>0</v>
      </c>
      <c r="J115" s="41">
        <v>0</v>
      </c>
      <c r="K115" s="42">
        <f t="shared" si="22"/>
        <v>239700.4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25238.2</v>
      </c>
      <c r="H116" s="41">
        <v>0</v>
      </c>
      <c r="I116" s="41">
        <v>0</v>
      </c>
      <c r="J116" s="41">
        <v>0</v>
      </c>
      <c r="K116" s="42">
        <f t="shared" si="22"/>
        <v>25238.2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144359.78</v>
      </c>
      <c r="H117" s="41">
        <v>0</v>
      </c>
      <c r="I117" s="41">
        <v>0</v>
      </c>
      <c r="J117" s="41">
        <v>0</v>
      </c>
      <c r="K117" s="42">
        <f t="shared" si="22"/>
        <v>144359.78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122769.52</v>
      </c>
      <c r="H118" s="41">
        <v>0</v>
      </c>
      <c r="I118" s="41">
        <v>0</v>
      </c>
      <c r="J118" s="41">
        <v>0</v>
      </c>
      <c r="K118" s="42">
        <f t="shared" si="22"/>
        <v>122769.52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319703.86</v>
      </c>
      <c r="H119" s="41">
        <v>0</v>
      </c>
      <c r="I119" s="41">
        <v>0</v>
      </c>
      <c r="J119" s="41">
        <v>0</v>
      </c>
      <c r="K119" s="42">
        <f t="shared" si="22"/>
        <v>319703.86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126120.61</v>
      </c>
      <c r="I120" s="41">
        <v>0</v>
      </c>
      <c r="J120" s="41">
        <v>0</v>
      </c>
      <c r="K120" s="42">
        <f t="shared" si="22"/>
        <v>126120.61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234457.52</v>
      </c>
      <c r="I121" s="41">
        <v>0</v>
      </c>
      <c r="J121" s="41">
        <v>0</v>
      </c>
      <c r="K121" s="42">
        <f t="shared" si="22"/>
        <v>234457.52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117271.31</v>
      </c>
      <c r="J122" s="41">
        <v>0</v>
      </c>
      <c r="K122" s="42">
        <f t="shared" si="22"/>
        <v>117271.31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256635.8</v>
      </c>
      <c r="K123" s="45">
        <f t="shared" si="22"/>
        <v>256635.8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2014-08-28T20:04:52Z</dcterms:modified>
  <cp:category/>
  <cp:version/>
  <cp:contentType/>
  <cp:contentStatus/>
</cp:coreProperties>
</file>