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<sst xmlns="http://schemas.openxmlformats.org/spreadsheetml/2006/main" count="127" uniqueCount="127">
  <si>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</si>
  <si>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</si>
  <si>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</si>
  <si>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</si>
  <si>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</si>
  <si>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</si>
  <si>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</si>
  <si>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</si>
  <si>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</si>
  <si>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</si>
  <si>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</si>
  <si>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</si>
  <si>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</si>
  <si>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</si>
  <si>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</si>
  <si>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</si>
  <si>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</si>
  <si>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</si>
  <si>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</si>
  <si>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</si>
  <si>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</si>
  <si>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</si>
  <si>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</si>
  <si>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</si>
  <si>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</si>
  <si>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</si>
  <si>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</si>
  <si>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</si>
  <si>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</si>
  <si>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</si>
  <si>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</si>
  <si>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</si>
  <si>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</si>
  <si>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</si>
  <si>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</si>
  <si>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</si>
  <si>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</si>
  <si>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</si>
  <si>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</si>
  <si>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</si>
  <si>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</si>
  <si>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</si>
  <si>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</si>
  <si>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</si>
  <si>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</si>
  <si>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</si>
  <si>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</si>
  <si>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</si>
  <si>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</si>
  <si>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</si>
  <si>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</si>
  <si>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</si>
  <si>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</si>
  <si>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</si>
  <si>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</si>
  <si>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</si>
  <si>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</si>
  <si>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</si>
  <si>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</si>
  <si>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</si>
  <si>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</si>
  <si>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</si>
  <si>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</si>
  <si>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</si>
  <si>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</si>
  <si>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</si>
  <si>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</si>
  <si>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</si>
  <si>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</si>
  <si>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</si>
  <si>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</si>
  <si>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</si>
  <si>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</si>
  <si>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</si>
  <si>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</si>
  <si>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</si>
  <si>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</si>
  <si>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</si>
  <si>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</si>
  <si>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</si>
  <si>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</si>
  <si>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</si>
  <si>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</si>
  <si>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</si>
  <si>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</si>
  <si>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</si>
  <si>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</si>
  <si>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</si>
  <si>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</si>
  <si>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</si>
  <si>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</si>
  <si>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</si>
  <si>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</si>
  <si>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</si>
  <si>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</si>
  <si>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</si>
  <si>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</si>
  <si>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</si>
  <si>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</si>
  <si>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</si>
  <si>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</si>
  <si>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</si>
  <si>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</si>
  <si>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</si>
  <si>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</si>
  <si>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</si>
  <si>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</si>
  <si>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</si>
  <si>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</si>
  <si>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</si>
  <si>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</si>
  <si>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</si>
  <si>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</si>
  <si>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</si>
  <si>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</si>
  <si>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</si>
  <si>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</si>
  <si>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</si>
  <si>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</si>
  <si>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</si>
  <si>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</si>
  <si>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</si>
  <si>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</si>
  <si>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</si>
  <si>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</si>
  <si>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</si>
  <si>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23/08/14 - VENCIMENTO 29/08/14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</si>
</sst>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335892</v>
      </c>
      <c r="C7" s="9">
        <f t="shared" si="0"/>
        <v>461692</v>
      </c>
      <c r="D7" s="9">
        <f t="shared" si="0"/>
        <v>513694</v>
      </c>
      <c r="E7" s="9">
        <f t="shared" si="0"/>
        <v>285114</v>
      </c>
      <c r="F7" s="9">
        <f t="shared" si="0"/>
        <v>443196</v>
      </c>
      <c r="G7" s="9">
        <f t="shared" si="0"/>
        <v>675319</v>
      </c>
      <c r="H7" s="9">
        <f t="shared" si="0"/>
        <v>275173</v>
      </c>
      <c r="I7" s="9">
        <f t="shared" si="0"/>
        <v>64382</v>
      </c>
      <c r="J7" s="9">
        <f t="shared" si="0"/>
        <v>191561</v>
      </c>
      <c r="K7" s="9">
        <f t="shared" si="0"/>
        <v>3246023</v>
      </c>
      <c r="L7" s="53"/>
    </row>
    <row r="8" spans="1:11" ht="17.25" customHeight="1">
      <c r="A8" s="10" t="s">
        <v>121</v>
      </c>
      <c r="B8" s="11">
        <f>B9+B12+B16</f>
        <v>199309</v>
      </c>
      <c r="C8" s="11">
        <f aca="true" t="shared" si="1" ref="C8:J8">C9+C12+C16</f>
        <v>283354</v>
      </c>
      <c r="D8" s="11">
        <f t="shared" si="1"/>
        <v>298109</v>
      </c>
      <c r="E8" s="11">
        <f t="shared" si="1"/>
        <v>171503</v>
      </c>
      <c r="F8" s="11">
        <f t="shared" si="1"/>
        <v>246709</v>
      </c>
      <c r="G8" s="11">
        <f t="shared" si="1"/>
        <v>365265</v>
      </c>
      <c r="H8" s="11">
        <f t="shared" si="1"/>
        <v>173272</v>
      </c>
      <c r="I8" s="11">
        <f t="shared" si="1"/>
        <v>34966</v>
      </c>
      <c r="J8" s="11">
        <f t="shared" si="1"/>
        <v>109737</v>
      </c>
      <c r="K8" s="11">
        <f>SUM(B8:J8)</f>
        <v>1882224</v>
      </c>
    </row>
    <row r="9" spans="1:11" ht="17.25" customHeight="1">
      <c r="A9" s="15" t="s">
        <v>17</v>
      </c>
      <c r="B9" s="13">
        <f>+B10+B11</f>
        <v>36991</v>
      </c>
      <c r="C9" s="13">
        <f aca="true" t="shared" si="2" ref="C9:J9">+C10+C11</f>
        <v>56237</v>
      </c>
      <c r="D9" s="13">
        <f t="shared" si="2"/>
        <v>53246</v>
      </c>
      <c r="E9" s="13">
        <f t="shared" si="2"/>
        <v>31987</v>
      </c>
      <c r="F9" s="13">
        <f t="shared" si="2"/>
        <v>37509</v>
      </c>
      <c r="G9" s="13">
        <f t="shared" si="2"/>
        <v>42576</v>
      </c>
      <c r="H9" s="13">
        <f t="shared" si="2"/>
        <v>36350</v>
      </c>
      <c r="I9" s="13">
        <f t="shared" si="2"/>
        <v>7891</v>
      </c>
      <c r="J9" s="13">
        <f t="shared" si="2"/>
        <v>17765</v>
      </c>
      <c r="K9" s="11">
        <f>SUM(B9:J9)</f>
        <v>320552</v>
      </c>
    </row>
    <row r="10" spans="1:11" ht="17.25" customHeight="1">
      <c r="A10" s="30" t="s">
        <v>18</v>
      </c>
      <c r="B10" s="13">
        <v>36991</v>
      </c>
      <c r="C10" s="13">
        <v>56237</v>
      </c>
      <c r="D10" s="13">
        <v>53246</v>
      </c>
      <c r="E10" s="13">
        <v>31987</v>
      </c>
      <c r="F10" s="13">
        <v>37509</v>
      </c>
      <c r="G10" s="13">
        <v>42576</v>
      </c>
      <c r="H10" s="13">
        <v>36350</v>
      </c>
      <c r="I10" s="13">
        <v>7891</v>
      </c>
      <c r="J10" s="13">
        <v>17765</v>
      </c>
      <c r="K10" s="11">
        <f>SUM(B10:J10)</f>
        <v>320552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157009</v>
      </c>
      <c r="C12" s="17">
        <f t="shared" si="3"/>
        <v>219070</v>
      </c>
      <c r="D12" s="17">
        <f t="shared" si="3"/>
        <v>237172</v>
      </c>
      <c r="E12" s="17">
        <f t="shared" si="3"/>
        <v>135220</v>
      </c>
      <c r="F12" s="17">
        <f t="shared" si="3"/>
        <v>202646</v>
      </c>
      <c r="G12" s="17">
        <f t="shared" si="3"/>
        <v>312946</v>
      </c>
      <c r="H12" s="17">
        <f t="shared" si="3"/>
        <v>132820</v>
      </c>
      <c r="I12" s="17">
        <f t="shared" si="3"/>
        <v>25993</v>
      </c>
      <c r="J12" s="17">
        <f t="shared" si="3"/>
        <v>88979</v>
      </c>
      <c r="K12" s="11">
        <f aca="true" t="shared" si="4" ref="K12:K27">SUM(B12:J12)</f>
        <v>1511855</v>
      </c>
    </row>
    <row r="13" spans="1:13" ht="17.25" customHeight="1">
      <c r="A13" s="14" t="s">
        <v>20</v>
      </c>
      <c r="B13" s="13">
        <v>76088</v>
      </c>
      <c r="C13" s="13">
        <v>112430</v>
      </c>
      <c r="D13" s="13">
        <v>124918</v>
      </c>
      <c r="E13" s="13">
        <v>70286</v>
      </c>
      <c r="F13" s="13">
        <v>101063</v>
      </c>
      <c r="G13" s="13">
        <v>148020</v>
      </c>
      <c r="H13" s="13">
        <v>61792</v>
      </c>
      <c r="I13" s="13">
        <v>14540</v>
      </c>
      <c r="J13" s="13">
        <v>46619</v>
      </c>
      <c r="K13" s="11">
        <f t="shared" si="4"/>
        <v>755756</v>
      </c>
      <c r="L13" s="53"/>
      <c r="M13" s="54"/>
    </row>
    <row r="14" spans="1:12" ht="17.25" customHeight="1">
      <c r="A14" s="14" t="s">
        <v>21</v>
      </c>
      <c r="B14" s="13">
        <v>66104</v>
      </c>
      <c r="C14" s="13">
        <v>84489</v>
      </c>
      <c r="D14" s="13">
        <v>90824</v>
      </c>
      <c r="E14" s="13">
        <v>52890</v>
      </c>
      <c r="F14" s="13">
        <v>83698</v>
      </c>
      <c r="G14" s="13">
        <v>142276</v>
      </c>
      <c r="H14" s="13">
        <v>58651</v>
      </c>
      <c r="I14" s="13">
        <v>8818</v>
      </c>
      <c r="J14" s="13">
        <v>34213</v>
      </c>
      <c r="K14" s="11">
        <f t="shared" si="4"/>
        <v>621963</v>
      </c>
      <c r="L14" s="53"/>
    </row>
    <row r="15" spans="1:11" ht="17.25" customHeight="1">
      <c r="A15" s="14" t="s">
        <v>22</v>
      </c>
      <c r="B15" s="13">
        <v>14817</v>
      </c>
      <c r="C15" s="13">
        <v>22151</v>
      </c>
      <c r="D15" s="13">
        <v>21430</v>
      </c>
      <c r="E15" s="13">
        <v>12044</v>
      </c>
      <c r="F15" s="13">
        <v>17885</v>
      </c>
      <c r="G15" s="13">
        <v>22650</v>
      </c>
      <c r="H15" s="13">
        <v>12377</v>
      </c>
      <c r="I15" s="13">
        <v>2635</v>
      </c>
      <c r="J15" s="13">
        <v>8147</v>
      </c>
      <c r="K15" s="11">
        <f t="shared" si="4"/>
        <v>134136</v>
      </c>
    </row>
    <row r="16" spans="1:11" ht="17.25" customHeight="1">
      <c r="A16" s="15" t="s">
        <v>117</v>
      </c>
      <c r="B16" s="13">
        <f>B17+B18+B19</f>
        <v>5309</v>
      </c>
      <c r="C16" s="13">
        <f aca="true" t="shared" si="5" ref="C16:J16">C17+C18+C19</f>
        <v>8047</v>
      </c>
      <c r="D16" s="13">
        <f t="shared" si="5"/>
        <v>7691</v>
      </c>
      <c r="E16" s="13">
        <f t="shared" si="5"/>
        <v>4296</v>
      </c>
      <c r="F16" s="13">
        <f t="shared" si="5"/>
        <v>6554</v>
      </c>
      <c r="G16" s="13">
        <f t="shared" si="5"/>
        <v>9743</v>
      </c>
      <c r="H16" s="13">
        <f t="shared" si="5"/>
        <v>4102</v>
      </c>
      <c r="I16" s="13">
        <f t="shared" si="5"/>
        <v>1082</v>
      </c>
      <c r="J16" s="13">
        <f t="shared" si="5"/>
        <v>2993</v>
      </c>
      <c r="K16" s="11">
        <f t="shared" si="4"/>
        <v>49817</v>
      </c>
    </row>
    <row r="17" spans="1:11" ht="17.25" customHeight="1">
      <c r="A17" s="14" t="s">
        <v>118</v>
      </c>
      <c r="B17" s="13">
        <v>2517</v>
      </c>
      <c r="C17" s="13">
        <v>3764</v>
      </c>
      <c r="D17" s="13">
        <v>3553</v>
      </c>
      <c r="E17" s="13">
        <v>2233</v>
      </c>
      <c r="F17" s="13">
        <v>3317</v>
      </c>
      <c r="G17" s="13">
        <v>5068</v>
      </c>
      <c r="H17" s="13">
        <v>2158</v>
      </c>
      <c r="I17" s="13">
        <v>568</v>
      </c>
      <c r="J17" s="13">
        <v>1438</v>
      </c>
      <c r="K17" s="11">
        <f t="shared" si="4"/>
        <v>24616</v>
      </c>
    </row>
    <row r="18" spans="1:11" ht="17.25" customHeight="1">
      <c r="A18" s="14" t="s">
        <v>119</v>
      </c>
      <c r="B18" s="13">
        <v>146</v>
      </c>
      <c r="C18" s="13">
        <v>272</v>
      </c>
      <c r="D18" s="13">
        <v>303</v>
      </c>
      <c r="E18" s="13">
        <v>175</v>
      </c>
      <c r="F18" s="13">
        <v>220</v>
      </c>
      <c r="G18" s="13">
        <v>504</v>
      </c>
      <c r="H18" s="13">
        <v>179</v>
      </c>
      <c r="I18" s="13">
        <v>46</v>
      </c>
      <c r="J18" s="13">
        <v>110</v>
      </c>
      <c r="K18" s="11">
        <f t="shared" si="4"/>
        <v>1955</v>
      </c>
    </row>
    <row r="19" spans="1:11" ht="17.25" customHeight="1">
      <c r="A19" s="14" t="s">
        <v>120</v>
      </c>
      <c r="B19" s="13">
        <v>2646</v>
      </c>
      <c r="C19" s="13">
        <v>4011</v>
      </c>
      <c r="D19" s="13">
        <v>3835</v>
      </c>
      <c r="E19" s="13">
        <v>1888</v>
      </c>
      <c r="F19" s="13">
        <v>3017</v>
      </c>
      <c r="G19" s="13">
        <v>4171</v>
      </c>
      <c r="H19" s="13">
        <v>1765</v>
      </c>
      <c r="I19" s="13">
        <v>468</v>
      </c>
      <c r="J19" s="13">
        <v>1445</v>
      </c>
      <c r="K19" s="11">
        <f t="shared" si="4"/>
        <v>23246</v>
      </c>
    </row>
    <row r="20" spans="1:11" ht="17.25" customHeight="1">
      <c r="A20" s="16" t="s">
        <v>23</v>
      </c>
      <c r="B20" s="11">
        <f>+B21+B22+B23</f>
        <v>106879</v>
      </c>
      <c r="C20" s="11">
        <f aca="true" t="shared" si="6" ref="C20:J20">+C21+C22+C23</f>
        <v>133126</v>
      </c>
      <c r="D20" s="11">
        <f t="shared" si="6"/>
        <v>159397</v>
      </c>
      <c r="E20" s="11">
        <f t="shared" si="6"/>
        <v>85341</v>
      </c>
      <c r="F20" s="11">
        <f t="shared" si="6"/>
        <v>157926</v>
      </c>
      <c r="G20" s="11">
        <f t="shared" si="6"/>
        <v>268537</v>
      </c>
      <c r="H20" s="11">
        <f t="shared" si="6"/>
        <v>80215</v>
      </c>
      <c r="I20" s="11">
        <f t="shared" si="6"/>
        <v>20573</v>
      </c>
      <c r="J20" s="11">
        <f t="shared" si="6"/>
        <v>56979</v>
      </c>
      <c r="K20" s="11">
        <f t="shared" si="4"/>
        <v>1068973</v>
      </c>
    </row>
    <row r="21" spans="1:12" ht="17.25" customHeight="1">
      <c r="A21" s="12" t="s">
        <v>24</v>
      </c>
      <c r="B21" s="13">
        <v>57820</v>
      </c>
      <c r="C21" s="13">
        <v>78081</v>
      </c>
      <c r="D21" s="13">
        <v>94123</v>
      </c>
      <c r="E21" s="13">
        <v>50143</v>
      </c>
      <c r="F21" s="13">
        <v>86857</v>
      </c>
      <c r="G21" s="13">
        <v>136412</v>
      </c>
      <c r="H21" s="13">
        <v>43890</v>
      </c>
      <c r="I21" s="13">
        <v>12852</v>
      </c>
      <c r="J21" s="13">
        <v>32573</v>
      </c>
      <c r="K21" s="11">
        <f t="shared" si="4"/>
        <v>592751</v>
      </c>
      <c r="L21" s="53"/>
    </row>
    <row r="22" spans="1:12" ht="17.25" customHeight="1">
      <c r="A22" s="12" t="s">
        <v>25</v>
      </c>
      <c r="B22" s="13">
        <v>40355</v>
      </c>
      <c r="C22" s="13">
        <v>44016</v>
      </c>
      <c r="D22" s="13">
        <v>53440</v>
      </c>
      <c r="E22" s="13">
        <v>29218</v>
      </c>
      <c r="F22" s="13">
        <v>59620</v>
      </c>
      <c r="G22" s="13">
        <v>115241</v>
      </c>
      <c r="H22" s="13">
        <v>30811</v>
      </c>
      <c r="I22" s="13">
        <v>6159</v>
      </c>
      <c r="J22" s="13">
        <v>19696</v>
      </c>
      <c r="K22" s="11">
        <f t="shared" si="4"/>
        <v>398556</v>
      </c>
      <c r="L22" s="53"/>
    </row>
    <row r="23" spans="1:11" ht="17.25" customHeight="1">
      <c r="A23" s="12" t="s">
        <v>26</v>
      </c>
      <c r="B23" s="13">
        <v>8704</v>
      </c>
      <c r="C23" s="13">
        <v>11029</v>
      </c>
      <c r="D23" s="13">
        <v>11834</v>
      </c>
      <c r="E23" s="13">
        <v>5980</v>
      </c>
      <c r="F23" s="13">
        <v>11449</v>
      </c>
      <c r="G23" s="13">
        <v>16884</v>
      </c>
      <c r="H23" s="13">
        <v>5514</v>
      </c>
      <c r="I23" s="13">
        <v>1562</v>
      </c>
      <c r="J23" s="13">
        <v>4710</v>
      </c>
      <c r="K23" s="11">
        <f t="shared" si="4"/>
        <v>77666</v>
      </c>
    </row>
    <row r="24" spans="1:11" ht="17.25" customHeight="1">
      <c r="A24" s="16" t="s">
        <v>27</v>
      </c>
      <c r="B24" s="13">
        <v>29704</v>
      </c>
      <c r="C24" s="13">
        <v>45212</v>
      </c>
      <c r="D24" s="13">
        <v>56188</v>
      </c>
      <c r="E24" s="13">
        <v>28270</v>
      </c>
      <c r="F24" s="13">
        <v>38561</v>
      </c>
      <c r="G24" s="13">
        <v>41517</v>
      </c>
      <c r="H24" s="13">
        <v>18840</v>
      </c>
      <c r="I24" s="13">
        <v>8843</v>
      </c>
      <c r="J24" s="13">
        <v>24845</v>
      </c>
      <c r="K24" s="11">
        <f t="shared" si="4"/>
        <v>291980</v>
      </c>
    </row>
    <row r="25" spans="1:12" ht="17.25" customHeight="1">
      <c r="A25" s="12" t="s">
        <v>28</v>
      </c>
      <c r="B25" s="13">
        <v>19011</v>
      </c>
      <c r="C25" s="13">
        <v>28936</v>
      </c>
      <c r="D25" s="13">
        <v>35960</v>
      </c>
      <c r="E25" s="13">
        <v>18093</v>
      </c>
      <c r="F25" s="13">
        <v>24679</v>
      </c>
      <c r="G25" s="13">
        <v>26571</v>
      </c>
      <c r="H25" s="13">
        <v>12058</v>
      </c>
      <c r="I25" s="13">
        <v>5660</v>
      </c>
      <c r="J25" s="13">
        <v>15901</v>
      </c>
      <c r="K25" s="11">
        <f t="shared" si="4"/>
        <v>186869</v>
      </c>
      <c r="L25" s="53"/>
    </row>
    <row r="26" spans="1:12" ht="17.25" customHeight="1">
      <c r="A26" s="12" t="s">
        <v>29</v>
      </c>
      <c r="B26" s="13">
        <v>10693</v>
      </c>
      <c r="C26" s="13">
        <v>16276</v>
      </c>
      <c r="D26" s="13">
        <v>20228</v>
      </c>
      <c r="E26" s="13">
        <v>10177</v>
      </c>
      <c r="F26" s="13">
        <v>13882</v>
      </c>
      <c r="G26" s="13">
        <v>14946</v>
      </c>
      <c r="H26" s="13">
        <v>6782</v>
      </c>
      <c r="I26" s="13">
        <v>3183</v>
      </c>
      <c r="J26" s="13">
        <v>8944</v>
      </c>
      <c r="K26" s="11">
        <f t="shared" si="4"/>
        <v>105111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2846</v>
      </c>
      <c r="I27" s="11">
        <v>0</v>
      </c>
      <c r="J27" s="11">
        <v>0</v>
      </c>
      <c r="K27" s="11">
        <f t="shared" si="4"/>
        <v>2846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20602.01</v>
      </c>
      <c r="I35" s="19">
        <v>0</v>
      </c>
      <c r="J35" s="19">
        <v>0</v>
      </c>
      <c r="K35" s="23">
        <f>SUM(B35:J35)</f>
        <v>20602.01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827917.14</v>
      </c>
      <c r="C47" s="22">
        <f aca="true" t="shared" si="9" ref="C47:H47">+C48+C56</f>
        <v>1293787.98</v>
      </c>
      <c r="D47" s="22">
        <f t="shared" si="9"/>
        <v>1629583.43</v>
      </c>
      <c r="E47" s="22">
        <f t="shared" si="9"/>
        <v>772959.44</v>
      </c>
      <c r="F47" s="22">
        <f t="shared" si="9"/>
        <v>1154959.37</v>
      </c>
      <c r="G47" s="22">
        <f t="shared" si="9"/>
        <v>1514889.67</v>
      </c>
      <c r="H47" s="22">
        <f t="shared" si="9"/>
        <v>733033.45</v>
      </c>
      <c r="I47" s="22">
        <f>+I48+I56</f>
        <v>288476.43</v>
      </c>
      <c r="J47" s="22">
        <f>+J48+J56</f>
        <v>521758.04</v>
      </c>
      <c r="K47" s="22">
        <f>SUM(B47:J47)</f>
        <v>8737364.95</v>
      </c>
    </row>
    <row r="48" spans="1:11" ht="17.25" customHeight="1">
      <c r="A48" s="16" t="s">
        <v>48</v>
      </c>
      <c r="B48" s="23">
        <f>SUM(B49:B55)</f>
        <v>810742.52</v>
      </c>
      <c r="C48" s="23">
        <f aca="true" t="shared" si="10" ref="C48:H48">SUM(C49:C55)</f>
        <v>1271087.01</v>
      </c>
      <c r="D48" s="23">
        <f t="shared" si="10"/>
        <v>1606680.72</v>
      </c>
      <c r="E48" s="23">
        <f t="shared" si="10"/>
        <v>751560.5</v>
      </c>
      <c r="F48" s="23">
        <f t="shared" si="10"/>
        <v>1134138.56</v>
      </c>
      <c r="G48" s="23">
        <f t="shared" si="10"/>
        <v>1486647.25</v>
      </c>
      <c r="H48" s="23">
        <f t="shared" si="10"/>
        <v>715193.7</v>
      </c>
      <c r="I48" s="23">
        <f>SUM(I49:I55)</f>
        <v>288476.43</v>
      </c>
      <c r="J48" s="23">
        <f>SUM(J49:J55)</f>
        <v>508920.11</v>
      </c>
      <c r="K48" s="23">
        <f aca="true" t="shared" si="11" ref="K48:K56">SUM(B48:J48)</f>
        <v>8573446.8</v>
      </c>
    </row>
    <row r="49" spans="1:11" ht="17.25" customHeight="1">
      <c r="A49" s="35" t="s">
        <v>49</v>
      </c>
      <c r="B49" s="23">
        <f aca="true" t="shared" si="12" ref="B49:H49">ROUND(B30*B7,2)</f>
        <v>810742.52</v>
      </c>
      <c r="C49" s="23">
        <f t="shared" si="12"/>
        <v>1268267.92</v>
      </c>
      <c r="D49" s="23">
        <f t="shared" si="12"/>
        <v>1606680.72</v>
      </c>
      <c r="E49" s="23">
        <f t="shared" si="12"/>
        <v>751560.5</v>
      </c>
      <c r="F49" s="23">
        <f t="shared" si="12"/>
        <v>1134138.56</v>
      </c>
      <c r="G49" s="23">
        <f t="shared" si="12"/>
        <v>1486647.25</v>
      </c>
      <c r="H49" s="23">
        <f t="shared" si="12"/>
        <v>694591.69</v>
      </c>
      <c r="I49" s="23">
        <f>ROUND(I30*I7,2)</f>
        <v>288476.43</v>
      </c>
      <c r="J49" s="23">
        <f>ROUND(J30*J7,2)</f>
        <v>508920.11</v>
      </c>
      <c r="K49" s="23">
        <f t="shared" si="11"/>
        <v>8550025.7</v>
      </c>
    </row>
    <row r="50" spans="1:11" ht="17.25" customHeight="1">
      <c r="A50" s="35" t="s">
        <v>50</v>
      </c>
      <c r="B50" s="19">
        <v>0</v>
      </c>
      <c r="C50" s="23">
        <f>ROUND(C31*C7,2)</f>
        <v>2819.09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2819.09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20602.01</v>
      </c>
      <c r="I53" s="32">
        <f>+I35</f>
        <v>0</v>
      </c>
      <c r="J53" s="32">
        <f>+J35</f>
        <v>0</v>
      </c>
      <c r="K53" s="23">
        <f t="shared" si="11"/>
        <v>20602.01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17174.62</v>
      </c>
      <c r="C56" s="37">
        <v>22700.97</v>
      </c>
      <c r="D56" s="37">
        <v>22902.71</v>
      </c>
      <c r="E56" s="37">
        <v>21398.94</v>
      </c>
      <c r="F56" s="37">
        <v>20820.81</v>
      </c>
      <c r="G56" s="37">
        <v>28242.42</v>
      </c>
      <c r="H56" s="37">
        <v>17839.75</v>
      </c>
      <c r="I56" s="19">
        <v>0</v>
      </c>
      <c r="J56" s="37">
        <v>12837.93</v>
      </c>
      <c r="K56" s="37">
        <f t="shared" si="11"/>
        <v>163918.14999999997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-110973</v>
      </c>
      <c r="C60" s="36">
        <f t="shared" si="13"/>
        <v>-168890.31</v>
      </c>
      <c r="D60" s="36">
        <f t="shared" si="13"/>
        <v>-160830.93</v>
      </c>
      <c r="E60" s="36">
        <f t="shared" si="13"/>
        <v>-102376.56</v>
      </c>
      <c r="F60" s="36">
        <f t="shared" si="13"/>
        <v>-112907.65</v>
      </c>
      <c r="G60" s="36">
        <f t="shared" si="13"/>
        <v>-127753.18</v>
      </c>
      <c r="H60" s="36">
        <f t="shared" si="13"/>
        <v>-109050</v>
      </c>
      <c r="I60" s="36">
        <f t="shared" si="13"/>
        <v>-29291.79</v>
      </c>
      <c r="J60" s="36">
        <f t="shared" si="13"/>
        <v>-63632.83</v>
      </c>
      <c r="K60" s="36">
        <f>SUM(B60:J60)</f>
        <v>-985706.2500000001</v>
      </c>
    </row>
    <row r="61" spans="1:11" ht="18.75" customHeight="1">
      <c r="A61" s="16" t="s">
        <v>82</v>
      </c>
      <c r="B61" s="36">
        <f aca="true" t="shared" si="14" ref="B61:J61">B62+B63+B64+B65+B66+B67</f>
        <v>-110973</v>
      </c>
      <c r="C61" s="36">
        <f t="shared" si="14"/>
        <v>-168711</v>
      </c>
      <c r="D61" s="36">
        <f t="shared" si="14"/>
        <v>-159738</v>
      </c>
      <c r="E61" s="36">
        <f t="shared" si="14"/>
        <v>-95961</v>
      </c>
      <c r="F61" s="36">
        <f t="shared" si="14"/>
        <v>-112527</v>
      </c>
      <c r="G61" s="36">
        <f t="shared" si="14"/>
        <v>-127728</v>
      </c>
      <c r="H61" s="36">
        <f t="shared" si="14"/>
        <v>-109050</v>
      </c>
      <c r="I61" s="36">
        <f t="shared" si="14"/>
        <v>-23673</v>
      </c>
      <c r="J61" s="36">
        <f t="shared" si="14"/>
        <v>-53295</v>
      </c>
      <c r="K61" s="36">
        <f aca="true" t="shared" si="15" ref="K61:K92">SUM(B61:J61)</f>
        <v>-961656</v>
      </c>
    </row>
    <row r="62" spans="1:11" ht="18.75" customHeight="1">
      <c r="A62" s="12" t="s">
        <v>83</v>
      </c>
      <c r="B62" s="36">
        <f>-ROUND(B9*$D$3,2)</f>
        <v>-110973</v>
      </c>
      <c r="C62" s="36">
        <f aca="true" t="shared" si="16" ref="C62:J62">-ROUND(C9*$D$3,2)</f>
        <v>-168711</v>
      </c>
      <c r="D62" s="36">
        <f t="shared" si="16"/>
        <v>-159738</v>
      </c>
      <c r="E62" s="36">
        <f t="shared" si="16"/>
        <v>-95961</v>
      </c>
      <c r="F62" s="36">
        <f t="shared" si="16"/>
        <v>-112527</v>
      </c>
      <c r="G62" s="36">
        <f t="shared" si="16"/>
        <v>-127728</v>
      </c>
      <c r="H62" s="36">
        <f t="shared" si="16"/>
        <v>-109050</v>
      </c>
      <c r="I62" s="36">
        <f t="shared" si="16"/>
        <v>-23673</v>
      </c>
      <c r="J62" s="36">
        <f t="shared" si="16"/>
        <v>-53295</v>
      </c>
      <c r="K62" s="36">
        <f t="shared" si="15"/>
        <v>-961656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-179.31</v>
      </c>
      <c r="D68" s="36">
        <f t="shared" si="17"/>
        <v>-1092.93</v>
      </c>
      <c r="E68" s="36">
        <f t="shared" si="17"/>
        <v>-6415.56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-5618.79</v>
      </c>
      <c r="J68" s="36">
        <f t="shared" si="17"/>
        <v>-9339.47</v>
      </c>
      <c r="K68" s="36">
        <f t="shared" si="15"/>
        <v>-23051.89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-179.31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-229.67000000000002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-6415.56</v>
      </c>
      <c r="F92" s="19">
        <v>0</v>
      </c>
      <c r="G92" s="19">
        <v>0</v>
      </c>
      <c r="H92" s="19">
        <v>0</v>
      </c>
      <c r="I92" s="49">
        <v>-3634.8</v>
      </c>
      <c r="J92" s="49">
        <v>-9339.47</v>
      </c>
      <c r="K92" s="49">
        <f t="shared" si="15"/>
        <v>-19389.83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716944.14</v>
      </c>
      <c r="C97" s="24">
        <f t="shared" si="19"/>
        <v>1124897.67</v>
      </c>
      <c r="D97" s="24">
        <f t="shared" si="19"/>
        <v>1468752.5</v>
      </c>
      <c r="E97" s="24">
        <f t="shared" si="19"/>
        <v>670582.8799999999</v>
      </c>
      <c r="F97" s="24">
        <f t="shared" si="19"/>
        <v>1042051.7200000001</v>
      </c>
      <c r="G97" s="24">
        <f t="shared" si="19"/>
        <v>1387136.49</v>
      </c>
      <c r="H97" s="24">
        <f t="shared" si="19"/>
        <v>623983.45</v>
      </c>
      <c r="I97" s="24">
        <f>+I98+I99</f>
        <v>259184.63999999998</v>
      </c>
      <c r="J97" s="24">
        <f>+J98+J99</f>
        <v>458125.21</v>
      </c>
      <c r="K97" s="49">
        <f t="shared" si="18"/>
        <v>7751658.7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699769.52</v>
      </c>
      <c r="C98" s="24">
        <f t="shared" si="20"/>
        <v>1102196.7</v>
      </c>
      <c r="D98" s="24">
        <f t="shared" si="20"/>
        <v>1445849.79</v>
      </c>
      <c r="E98" s="24">
        <f t="shared" si="20"/>
        <v>649183.94</v>
      </c>
      <c r="F98" s="24">
        <f t="shared" si="20"/>
        <v>1021230.91</v>
      </c>
      <c r="G98" s="24">
        <f t="shared" si="20"/>
        <v>1358894.07</v>
      </c>
      <c r="H98" s="24">
        <f t="shared" si="20"/>
        <v>606143.7</v>
      </c>
      <c r="I98" s="24">
        <f t="shared" si="20"/>
        <v>259184.63999999998</v>
      </c>
      <c r="J98" s="24">
        <f t="shared" si="20"/>
        <v>446285.64</v>
      </c>
      <c r="K98" s="49">
        <f t="shared" si="18"/>
        <v>7588738.909999999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17174.62</v>
      </c>
      <c r="C99" s="24">
        <f>IF(+C56+C95+C100&lt;0,0,(C56+C95+C100))</f>
        <v>22700.97</v>
      </c>
      <c r="D99" s="24">
        <f t="shared" si="21"/>
        <v>22902.71</v>
      </c>
      <c r="E99" s="24">
        <f t="shared" si="21"/>
        <v>21398.94</v>
      </c>
      <c r="F99" s="24">
        <f t="shared" si="21"/>
        <v>20820.81</v>
      </c>
      <c r="G99" s="24">
        <f t="shared" si="21"/>
        <v>28242.42</v>
      </c>
      <c r="H99" s="24">
        <f t="shared" si="21"/>
        <v>17839.75</v>
      </c>
      <c r="I99" s="19">
        <f t="shared" si="21"/>
        <v>0</v>
      </c>
      <c r="J99" s="24">
        <f t="shared" si="21"/>
        <v>11839.57</v>
      </c>
      <c r="K99" s="49">
        <f t="shared" si="18"/>
        <v>162919.78999999998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7751658.709999999</v>
      </c>
      <c r="L105" s="55"/>
    </row>
    <row r="106" spans="1:11" ht="18.75" customHeight="1">
      <c r="A106" s="26" t="s">
        <v>78</v>
      </c>
      <c r="B106" s="27">
        <v>91028.3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91028.3</v>
      </c>
    </row>
    <row r="107" spans="1:11" ht="18.75" customHeight="1">
      <c r="A107" s="26" t="s">
        <v>79</v>
      </c>
      <c r="B107" s="27">
        <v>625915.84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625915.84</v>
      </c>
    </row>
    <row r="108" spans="1:11" ht="18.75" customHeight="1">
      <c r="A108" s="26" t="s">
        <v>80</v>
      </c>
      <c r="B108" s="41">
        <v>0</v>
      </c>
      <c r="C108" s="27">
        <f>+C97</f>
        <v>1124897.67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1124897.67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1468752.5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1468752.5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670582.8799999999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670582.8799999999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193669.83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193669.83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369612.66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369612.66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478769.24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478769.24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412140.19</v>
      </c>
      <c r="H115" s="41">
        <v>0</v>
      </c>
      <c r="I115" s="41">
        <v>0</v>
      </c>
      <c r="J115" s="41">
        <v>0</v>
      </c>
      <c r="K115" s="42">
        <f t="shared" si="22"/>
        <v>412140.19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35948.31</v>
      </c>
      <c r="H116" s="41">
        <v>0</v>
      </c>
      <c r="I116" s="41">
        <v>0</v>
      </c>
      <c r="J116" s="41">
        <v>0</v>
      </c>
      <c r="K116" s="42">
        <f t="shared" si="22"/>
        <v>35948.31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228166.36</v>
      </c>
      <c r="H117" s="41">
        <v>0</v>
      </c>
      <c r="I117" s="41">
        <v>0</v>
      </c>
      <c r="J117" s="41">
        <v>0</v>
      </c>
      <c r="K117" s="42">
        <f t="shared" si="22"/>
        <v>228166.36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184843.99</v>
      </c>
      <c r="H118" s="41">
        <v>0</v>
      </c>
      <c r="I118" s="41">
        <v>0</v>
      </c>
      <c r="J118" s="41">
        <v>0</v>
      </c>
      <c r="K118" s="42">
        <f t="shared" si="22"/>
        <v>184843.99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526037.64</v>
      </c>
      <c r="H119" s="41">
        <v>0</v>
      </c>
      <c r="I119" s="41">
        <v>0</v>
      </c>
      <c r="J119" s="41">
        <v>0</v>
      </c>
      <c r="K119" s="42">
        <f t="shared" si="22"/>
        <v>526037.64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217838.35</v>
      </c>
      <c r="I120" s="41">
        <v>0</v>
      </c>
      <c r="J120" s="41">
        <v>0</v>
      </c>
      <c r="K120" s="42">
        <f t="shared" si="22"/>
        <v>217838.35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406145.1</v>
      </c>
      <c r="I121" s="41">
        <v>0</v>
      </c>
      <c r="J121" s="41">
        <v>0</v>
      </c>
      <c r="K121" s="42">
        <f t="shared" si="22"/>
        <v>406145.1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259184.64</v>
      </c>
      <c r="J122" s="41">
        <v>0</v>
      </c>
      <c r="K122" s="42">
        <f t="shared" si="22"/>
        <v>259184.64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458125.21</v>
      </c>
      <c r="K123" s="45">
        <f t="shared" si="22"/>
        <v>458125.21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2014-08-28T20:02:06Z</dcterms:modified>
  <cp:category/>
  <cp:version/>
  <cp:contentType/>
  <cp:contentStatus/>
</cp:coreProperties>
</file>