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<sst xmlns="http://schemas.openxmlformats.org/spreadsheetml/2006/main" count="129" uniqueCount="129">
  <si>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</si>
  <si>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</si>
  <si>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</si>
  <si>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</si>
  <si>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</si>
  <si>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</si>
  <si>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</si>
  <si>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</si>
  <si>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</si>
  <si>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</si>
  <si>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</si>
  <si>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</si>
  <si>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</si>
  <si>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</si>
  <si>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</si>
  <si>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</si>
  <si>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</si>
  <si>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</si>
  <si>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</si>
  <si>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</si>
  <si>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</si>
  <si>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</si>
  <si>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</si>
  <si>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</si>
  <si>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</si>
  <si>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</si>
  <si>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</si>
  <si>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</si>
  <si>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</si>
  <si>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</si>
  <si>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</si>
  <si>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</si>
  <si>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</si>
  <si>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</si>
  <si>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</si>
  <si>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</si>
  <si>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</si>
  <si>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</si>
  <si>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</si>
  <si>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</si>
  <si>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</si>
  <si>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</si>
  <si>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</si>
  <si>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</si>
  <si>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</si>
  <si>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</si>
  <si>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</si>
  <si>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</si>
  <si>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</si>
  <si>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</si>
  <si>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</si>
  <si>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</si>
  <si>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</si>
  <si>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</si>
  <si>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</si>
  <si>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</si>
  <si>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</si>
  <si>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</si>
  <si>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</si>
  <si>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</si>
  <si>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</si>
  <si>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</si>
  <si>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</si>
  <si>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</si>
  <si>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</si>
  <si>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</si>
  <si>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</si>
  <si>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</si>
  <si>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</si>
  <si>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</si>
  <si>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</si>
  <si>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</si>
  <si>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</si>
  <si>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</si>
  <si>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</si>
  <si>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</si>
  <si>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</si>
  <si>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</si>
  <si>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</si>
  <si>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</si>
  <si>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</si>
  <si>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</si>
  <si>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</si>
  <si>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</si>
  <si>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</si>
  <si>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</si>
  <si>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</si>
  <si>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</si>
  <si>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</si>
  <si>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</si>
  <si>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</si>
  <si>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</si>
  <si>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</si>
  <si>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</si>
  <si>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</si>
  <si>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</si>
  <si>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</si>
  <si>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</si>
  <si>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</si>
  <si>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</si>
  <si>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</si>
  <si>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</si>
  <si>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</si>
  <si>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</si>
  <si>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</si>
  <si>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</si>
  <si>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</si>
  <si>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</si>
  <si>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</si>
  <si>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</si>
  <si>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</si>
  <si>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</si>
  <si>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</si>
  <si>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</si>
  <si>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</si>
  <si>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</si>
  <si>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</si>
  <si>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</si>
  <si>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</si>
  <si>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</si>
  <si>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</si>
  <si>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</si>
  <si>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</si>
  <si>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</si>
  <si>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</si>
  <si>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22/08/14 - VENCIMENTO 29/08/14</t>
  </si>
  <si>
    <t>6.3. Revisão de Remuneração pelo Transporte Coletivo  (1)</t>
  </si>
  <si>
    <t xml:space="preserve">     Nota: </t>
  </si>
  <si>
    <t xml:space="preserve">      (1) - Ajuste dos valores da energia para tração (trólebus) de mai/14.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</si>
</sst>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170" fontId="0" fillId="0" borderId="0" xfId="0" applyNumberFormat="1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4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593775</v>
      </c>
      <c r="C7" s="9">
        <f t="shared" si="0"/>
        <v>799311</v>
      </c>
      <c r="D7" s="9">
        <f t="shared" si="0"/>
        <v>828055</v>
      </c>
      <c r="E7" s="9">
        <f t="shared" si="0"/>
        <v>554069</v>
      </c>
      <c r="F7" s="9">
        <f t="shared" si="0"/>
        <v>755391</v>
      </c>
      <c r="G7" s="9">
        <f t="shared" si="0"/>
        <v>1218975</v>
      </c>
      <c r="H7" s="9">
        <f t="shared" si="0"/>
        <v>566277</v>
      </c>
      <c r="I7" s="9">
        <f t="shared" si="0"/>
        <v>124796</v>
      </c>
      <c r="J7" s="9">
        <f t="shared" si="0"/>
        <v>310323</v>
      </c>
      <c r="K7" s="9">
        <f t="shared" si="0"/>
        <v>5750972</v>
      </c>
      <c r="L7" s="53"/>
    </row>
    <row r="8" spans="1:11" ht="17.25" customHeight="1">
      <c r="A8" s="10" t="s">
        <v>120</v>
      </c>
      <c r="B8" s="11">
        <f>B9+B12+B16</f>
        <v>356352</v>
      </c>
      <c r="C8" s="11">
        <f aca="true" t="shared" si="1" ref="C8:J8">C9+C12+C16</f>
        <v>487034</v>
      </c>
      <c r="D8" s="11">
        <f t="shared" si="1"/>
        <v>474088</v>
      </c>
      <c r="E8" s="11">
        <f t="shared" si="1"/>
        <v>330839</v>
      </c>
      <c r="F8" s="11">
        <f t="shared" si="1"/>
        <v>427403</v>
      </c>
      <c r="G8" s="11">
        <f t="shared" si="1"/>
        <v>667437</v>
      </c>
      <c r="H8" s="11">
        <f t="shared" si="1"/>
        <v>352527</v>
      </c>
      <c r="I8" s="11">
        <f t="shared" si="1"/>
        <v>67197</v>
      </c>
      <c r="J8" s="11">
        <f t="shared" si="1"/>
        <v>175879</v>
      </c>
      <c r="K8" s="11">
        <f>SUM(B8:J8)</f>
        <v>3338756</v>
      </c>
    </row>
    <row r="9" spans="1:11" ht="17.25" customHeight="1">
      <c r="A9" s="15" t="s">
        <v>17</v>
      </c>
      <c r="B9" s="13">
        <f>+B10+B11</f>
        <v>50445</v>
      </c>
      <c r="C9" s="13">
        <f aca="true" t="shared" si="2" ref="C9:J9">+C10+C11</f>
        <v>71582</v>
      </c>
      <c r="D9" s="13">
        <f t="shared" si="2"/>
        <v>63311</v>
      </c>
      <c r="E9" s="13">
        <f t="shared" si="2"/>
        <v>45386</v>
      </c>
      <c r="F9" s="13">
        <f t="shared" si="2"/>
        <v>51421</v>
      </c>
      <c r="G9" s="13">
        <f t="shared" si="2"/>
        <v>62757</v>
      </c>
      <c r="H9" s="13">
        <f t="shared" si="2"/>
        <v>60109</v>
      </c>
      <c r="I9" s="13">
        <f t="shared" si="2"/>
        <v>11044</v>
      </c>
      <c r="J9" s="13">
        <f t="shared" si="2"/>
        <v>20969</v>
      </c>
      <c r="K9" s="11">
        <f>SUM(B9:J9)</f>
        <v>437024</v>
      </c>
    </row>
    <row r="10" spans="1:11" ht="17.25" customHeight="1">
      <c r="A10" s="30" t="s">
        <v>18</v>
      </c>
      <c r="B10" s="13">
        <v>50445</v>
      </c>
      <c r="C10" s="13">
        <v>71582</v>
      </c>
      <c r="D10" s="13">
        <v>63311</v>
      </c>
      <c r="E10" s="13">
        <v>45386</v>
      </c>
      <c r="F10" s="13">
        <v>51421</v>
      </c>
      <c r="G10" s="13">
        <v>62757</v>
      </c>
      <c r="H10" s="13">
        <v>60109</v>
      </c>
      <c r="I10" s="13">
        <v>11044</v>
      </c>
      <c r="J10" s="13">
        <v>20969</v>
      </c>
      <c r="K10" s="11">
        <f>SUM(B10:J10)</f>
        <v>437024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295954</v>
      </c>
      <c r="C12" s="17">
        <f t="shared" si="3"/>
        <v>401264</v>
      </c>
      <c r="D12" s="17">
        <f t="shared" si="3"/>
        <v>397938</v>
      </c>
      <c r="E12" s="17">
        <f t="shared" si="3"/>
        <v>276817</v>
      </c>
      <c r="F12" s="17">
        <f t="shared" si="3"/>
        <v>364334</v>
      </c>
      <c r="G12" s="17">
        <f t="shared" si="3"/>
        <v>585965</v>
      </c>
      <c r="H12" s="17">
        <f t="shared" si="3"/>
        <v>283464</v>
      </c>
      <c r="I12" s="17">
        <f t="shared" si="3"/>
        <v>53848</v>
      </c>
      <c r="J12" s="17">
        <f t="shared" si="3"/>
        <v>150083</v>
      </c>
      <c r="K12" s="11">
        <f aca="true" t="shared" si="4" ref="K12:K27">SUM(B12:J12)</f>
        <v>2809667</v>
      </c>
    </row>
    <row r="13" spans="1:13" ht="17.25" customHeight="1">
      <c r="A13" s="14" t="s">
        <v>20</v>
      </c>
      <c r="B13" s="13">
        <v>134506</v>
      </c>
      <c r="C13" s="13">
        <v>193120</v>
      </c>
      <c r="D13" s="13">
        <v>196982</v>
      </c>
      <c r="E13" s="13">
        <v>134783</v>
      </c>
      <c r="F13" s="13">
        <v>176283</v>
      </c>
      <c r="G13" s="13">
        <v>274018</v>
      </c>
      <c r="H13" s="13">
        <v>127761</v>
      </c>
      <c r="I13" s="13">
        <v>28179</v>
      </c>
      <c r="J13" s="13">
        <v>74013</v>
      </c>
      <c r="K13" s="11">
        <f t="shared" si="4"/>
        <v>1339645</v>
      </c>
      <c r="L13" s="53"/>
      <c r="M13" s="54"/>
    </row>
    <row r="14" spans="1:12" ht="17.25" customHeight="1">
      <c r="A14" s="14" t="s">
        <v>21</v>
      </c>
      <c r="B14" s="13">
        <v>126549</v>
      </c>
      <c r="C14" s="13">
        <v>158365</v>
      </c>
      <c r="D14" s="13">
        <v>153707</v>
      </c>
      <c r="E14" s="13">
        <v>111136</v>
      </c>
      <c r="F14" s="13">
        <v>148346</v>
      </c>
      <c r="G14" s="13">
        <v>258446</v>
      </c>
      <c r="H14" s="13">
        <v>122211</v>
      </c>
      <c r="I14" s="13">
        <v>18545</v>
      </c>
      <c r="J14" s="13">
        <v>58134</v>
      </c>
      <c r="K14" s="11">
        <f t="shared" si="4"/>
        <v>1155439</v>
      </c>
      <c r="L14" s="53"/>
    </row>
    <row r="15" spans="1:11" ht="17.25" customHeight="1">
      <c r="A15" s="14" t="s">
        <v>22</v>
      </c>
      <c r="B15" s="13">
        <v>34899</v>
      </c>
      <c r="C15" s="13">
        <v>49779</v>
      </c>
      <c r="D15" s="13">
        <v>47249</v>
      </c>
      <c r="E15" s="13">
        <v>30898</v>
      </c>
      <c r="F15" s="13">
        <v>39705</v>
      </c>
      <c r="G15" s="13">
        <v>53501</v>
      </c>
      <c r="H15" s="13">
        <v>33492</v>
      </c>
      <c r="I15" s="13">
        <v>7124</v>
      </c>
      <c r="J15" s="13">
        <v>17936</v>
      </c>
      <c r="K15" s="11">
        <f t="shared" si="4"/>
        <v>314583</v>
      </c>
    </row>
    <row r="16" spans="1:11" ht="17.25" customHeight="1">
      <c r="A16" s="15" t="s">
        <v>116</v>
      </c>
      <c r="B16" s="13">
        <f>B17+B18+B19</f>
        <v>9953</v>
      </c>
      <c r="C16" s="13">
        <f aca="true" t="shared" si="5" ref="C16:J16">C17+C18+C19</f>
        <v>14188</v>
      </c>
      <c r="D16" s="13">
        <f t="shared" si="5"/>
        <v>12839</v>
      </c>
      <c r="E16" s="13">
        <f t="shared" si="5"/>
        <v>8636</v>
      </c>
      <c r="F16" s="13">
        <f t="shared" si="5"/>
        <v>11648</v>
      </c>
      <c r="G16" s="13">
        <f t="shared" si="5"/>
        <v>18715</v>
      </c>
      <c r="H16" s="13">
        <f t="shared" si="5"/>
        <v>8954</v>
      </c>
      <c r="I16" s="13">
        <f t="shared" si="5"/>
        <v>2305</v>
      </c>
      <c r="J16" s="13">
        <f t="shared" si="5"/>
        <v>4827</v>
      </c>
      <c r="K16" s="11">
        <f t="shared" si="4"/>
        <v>92065</v>
      </c>
    </row>
    <row r="17" spans="1:11" ht="17.25" customHeight="1">
      <c r="A17" s="14" t="s">
        <v>117</v>
      </c>
      <c r="B17" s="13">
        <v>4225</v>
      </c>
      <c r="C17" s="13">
        <v>6228</v>
      </c>
      <c r="D17" s="13">
        <v>5282</v>
      </c>
      <c r="E17" s="13">
        <v>3899</v>
      </c>
      <c r="F17" s="13">
        <v>5191</v>
      </c>
      <c r="G17" s="13">
        <v>8856</v>
      </c>
      <c r="H17" s="13">
        <v>4362</v>
      </c>
      <c r="I17" s="13">
        <v>1051</v>
      </c>
      <c r="J17" s="13">
        <v>2127</v>
      </c>
      <c r="K17" s="11">
        <f t="shared" si="4"/>
        <v>41221</v>
      </c>
    </row>
    <row r="18" spans="1:11" ht="17.25" customHeight="1">
      <c r="A18" s="14" t="s">
        <v>118</v>
      </c>
      <c r="B18" s="13">
        <v>241</v>
      </c>
      <c r="C18" s="13">
        <v>389</v>
      </c>
      <c r="D18" s="13">
        <v>415</v>
      </c>
      <c r="E18" s="13">
        <v>327</v>
      </c>
      <c r="F18" s="13">
        <v>373</v>
      </c>
      <c r="G18" s="13">
        <v>794</v>
      </c>
      <c r="H18" s="13">
        <v>319</v>
      </c>
      <c r="I18" s="13">
        <v>82</v>
      </c>
      <c r="J18" s="13">
        <v>153</v>
      </c>
      <c r="K18" s="11">
        <f t="shared" si="4"/>
        <v>3093</v>
      </c>
    </row>
    <row r="19" spans="1:11" ht="17.25" customHeight="1">
      <c r="A19" s="14" t="s">
        <v>119</v>
      </c>
      <c r="B19" s="13">
        <v>5487</v>
      </c>
      <c r="C19" s="13">
        <v>7571</v>
      </c>
      <c r="D19" s="13">
        <v>7142</v>
      </c>
      <c r="E19" s="13">
        <v>4410</v>
      </c>
      <c r="F19" s="13">
        <v>6084</v>
      </c>
      <c r="G19" s="13">
        <v>9065</v>
      </c>
      <c r="H19" s="13">
        <v>4273</v>
      </c>
      <c r="I19" s="13">
        <v>1172</v>
      </c>
      <c r="J19" s="13">
        <v>2547</v>
      </c>
      <c r="K19" s="11">
        <f t="shared" si="4"/>
        <v>47751</v>
      </c>
    </row>
    <row r="20" spans="1:11" ht="17.25" customHeight="1">
      <c r="A20" s="16" t="s">
        <v>23</v>
      </c>
      <c r="B20" s="11">
        <f>+B21+B22+B23</f>
        <v>190258</v>
      </c>
      <c r="C20" s="11">
        <f aca="true" t="shared" si="6" ref="C20:J20">+C21+C22+C23</f>
        <v>235849</v>
      </c>
      <c r="D20" s="11">
        <f t="shared" si="6"/>
        <v>263980</v>
      </c>
      <c r="E20" s="11">
        <f t="shared" si="6"/>
        <v>169388</v>
      </c>
      <c r="F20" s="11">
        <f t="shared" si="6"/>
        <v>264332</v>
      </c>
      <c r="G20" s="11">
        <f t="shared" si="6"/>
        <v>476636</v>
      </c>
      <c r="H20" s="11">
        <f t="shared" si="6"/>
        <v>168602</v>
      </c>
      <c r="I20" s="11">
        <f t="shared" si="6"/>
        <v>41640</v>
      </c>
      <c r="J20" s="11">
        <f t="shared" si="6"/>
        <v>95725</v>
      </c>
      <c r="K20" s="11">
        <f t="shared" si="4"/>
        <v>1906410</v>
      </c>
    </row>
    <row r="21" spans="1:12" ht="17.25" customHeight="1">
      <c r="A21" s="12" t="s">
        <v>24</v>
      </c>
      <c r="B21" s="13">
        <v>99868</v>
      </c>
      <c r="C21" s="13">
        <v>134319</v>
      </c>
      <c r="D21" s="13">
        <v>151397</v>
      </c>
      <c r="E21" s="13">
        <v>96030</v>
      </c>
      <c r="F21" s="13">
        <v>146394</v>
      </c>
      <c r="G21" s="13">
        <v>248946</v>
      </c>
      <c r="H21" s="13">
        <v>93713</v>
      </c>
      <c r="I21" s="13">
        <v>24809</v>
      </c>
      <c r="J21" s="13">
        <v>53828</v>
      </c>
      <c r="K21" s="11">
        <f t="shared" si="4"/>
        <v>1049304</v>
      </c>
      <c r="L21" s="53"/>
    </row>
    <row r="22" spans="1:12" ht="17.25" customHeight="1">
      <c r="A22" s="12" t="s">
        <v>25</v>
      </c>
      <c r="B22" s="13">
        <v>72117</v>
      </c>
      <c r="C22" s="13">
        <v>78743</v>
      </c>
      <c r="D22" s="13">
        <v>87295</v>
      </c>
      <c r="E22" s="13">
        <v>59347</v>
      </c>
      <c r="F22" s="13">
        <v>95188</v>
      </c>
      <c r="G22" s="13">
        <v>191854</v>
      </c>
      <c r="H22" s="13">
        <v>60006</v>
      </c>
      <c r="I22" s="13">
        <v>12848</v>
      </c>
      <c r="J22" s="13">
        <v>32371</v>
      </c>
      <c r="K22" s="11">
        <f t="shared" si="4"/>
        <v>689769</v>
      </c>
      <c r="L22" s="53"/>
    </row>
    <row r="23" spans="1:11" ht="17.25" customHeight="1">
      <c r="A23" s="12" t="s">
        <v>26</v>
      </c>
      <c r="B23" s="13">
        <v>18273</v>
      </c>
      <c r="C23" s="13">
        <v>22787</v>
      </c>
      <c r="D23" s="13">
        <v>25288</v>
      </c>
      <c r="E23" s="13">
        <v>14011</v>
      </c>
      <c r="F23" s="13">
        <v>22750</v>
      </c>
      <c r="G23" s="13">
        <v>35836</v>
      </c>
      <c r="H23" s="13">
        <v>14883</v>
      </c>
      <c r="I23" s="13">
        <v>3983</v>
      </c>
      <c r="J23" s="13">
        <v>9526</v>
      </c>
      <c r="K23" s="11">
        <f t="shared" si="4"/>
        <v>167337</v>
      </c>
    </row>
    <row r="24" spans="1:11" ht="17.25" customHeight="1">
      <c r="A24" s="16" t="s">
        <v>27</v>
      </c>
      <c r="B24" s="13">
        <v>47165</v>
      </c>
      <c r="C24" s="13">
        <v>76428</v>
      </c>
      <c r="D24" s="13">
        <v>89987</v>
      </c>
      <c r="E24" s="13">
        <v>53842</v>
      </c>
      <c r="F24" s="13">
        <v>63656</v>
      </c>
      <c r="G24" s="13">
        <v>74902</v>
      </c>
      <c r="H24" s="13">
        <v>37273</v>
      </c>
      <c r="I24" s="13">
        <v>15959</v>
      </c>
      <c r="J24" s="13">
        <v>38719</v>
      </c>
      <c r="K24" s="11">
        <f t="shared" si="4"/>
        <v>497931</v>
      </c>
    </row>
    <row r="25" spans="1:12" ht="17.25" customHeight="1">
      <c r="A25" s="12" t="s">
        <v>28</v>
      </c>
      <c r="B25" s="13">
        <v>30186</v>
      </c>
      <c r="C25" s="13">
        <v>48914</v>
      </c>
      <c r="D25" s="13">
        <v>57592</v>
      </c>
      <c r="E25" s="13">
        <v>34459</v>
      </c>
      <c r="F25" s="13">
        <v>40740</v>
      </c>
      <c r="G25" s="13">
        <v>47937</v>
      </c>
      <c r="H25" s="13">
        <v>23855</v>
      </c>
      <c r="I25" s="13">
        <v>10214</v>
      </c>
      <c r="J25" s="13">
        <v>24780</v>
      </c>
      <c r="K25" s="11">
        <f t="shared" si="4"/>
        <v>318677</v>
      </c>
      <c r="L25" s="53"/>
    </row>
    <row r="26" spans="1:12" ht="17.25" customHeight="1">
      <c r="A26" s="12" t="s">
        <v>29</v>
      </c>
      <c r="B26" s="13">
        <v>16979</v>
      </c>
      <c r="C26" s="13">
        <v>27514</v>
      </c>
      <c r="D26" s="13">
        <v>32395</v>
      </c>
      <c r="E26" s="13">
        <v>19383</v>
      </c>
      <c r="F26" s="13">
        <v>22916</v>
      </c>
      <c r="G26" s="13">
        <v>26965</v>
      </c>
      <c r="H26" s="13">
        <v>13418</v>
      </c>
      <c r="I26" s="13">
        <v>5745</v>
      </c>
      <c r="J26" s="13">
        <v>13939</v>
      </c>
      <c r="K26" s="11">
        <f t="shared" si="4"/>
        <v>179254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7875</v>
      </c>
      <c r="I27" s="11">
        <v>0</v>
      </c>
      <c r="J27" s="11">
        <v>0</v>
      </c>
      <c r="K27" s="11">
        <f t="shared" si="4"/>
        <v>7875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7907.8</v>
      </c>
      <c r="I35" s="19">
        <v>0</v>
      </c>
      <c r="J35" s="19">
        <v>0</v>
      </c>
      <c r="K35" s="23">
        <f>SUM(B35:J35)</f>
        <v>7907.8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23">
        <f>+B40+B43</f>
        <v>25955.47</v>
      </c>
      <c r="C39" s="23">
        <f aca="true" t="shared" si="8" ref="C39:H39">+C40+C43</f>
        <v>34017.26</v>
      </c>
      <c r="D39" s="23">
        <f t="shared" si="8"/>
        <v>37947.31</v>
      </c>
      <c r="E39" s="23">
        <f t="shared" si="8"/>
        <v>21029.75</v>
      </c>
      <c r="F39" s="23">
        <f t="shared" si="8"/>
        <v>32024.77</v>
      </c>
      <c r="G39" s="23">
        <f t="shared" si="8"/>
        <v>39666.47</v>
      </c>
      <c r="H39" s="23">
        <f t="shared" si="8"/>
        <v>23501.15</v>
      </c>
      <c r="I39" s="19">
        <v>0</v>
      </c>
      <c r="J39" s="19">
        <v>0</v>
      </c>
      <c r="K39" s="23">
        <f>SUM(B39:J39)</f>
        <v>214142.18</v>
      </c>
    </row>
    <row r="40" spans="1:11" ht="17.25" customHeight="1">
      <c r="A40" s="16" t="s">
        <v>41</v>
      </c>
      <c r="B40" s="23">
        <v>25955.47</v>
      </c>
      <c r="C40" s="23">
        <v>34017.26</v>
      </c>
      <c r="D40" s="23">
        <v>37947.31</v>
      </c>
      <c r="E40" s="23">
        <v>21029.75</v>
      </c>
      <c r="F40" s="23">
        <v>32024.77</v>
      </c>
      <c r="G40" s="23">
        <v>39666.47</v>
      </c>
      <c r="H40" s="23">
        <v>23501.15</v>
      </c>
      <c r="I40" s="19">
        <v>0</v>
      </c>
      <c r="J40" s="19">
        <v>0</v>
      </c>
      <c r="K40" s="23">
        <f>SUM(B40:J40)</f>
        <v>214142.18</v>
      </c>
    </row>
    <row r="41" spans="1:11" ht="17.25" customHeight="1">
      <c r="A41" s="12" t="s">
        <v>42</v>
      </c>
      <c r="B41" s="13">
        <v>945</v>
      </c>
      <c r="C41" s="13">
        <v>1279</v>
      </c>
      <c r="D41" s="13">
        <v>1320</v>
      </c>
      <c r="E41" s="13">
        <v>793</v>
      </c>
      <c r="F41" s="13">
        <v>1218</v>
      </c>
      <c r="G41" s="13">
        <v>1542</v>
      </c>
      <c r="H41" s="13">
        <v>832</v>
      </c>
      <c r="I41" s="19">
        <v>0</v>
      </c>
      <c r="J41" s="19">
        <v>0</v>
      </c>
      <c r="K41" s="70">
        <f>SUM(B41:J41)</f>
        <v>7929</v>
      </c>
    </row>
    <row r="42" spans="1:11" ht="17.25" customHeight="1">
      <c r="A42" s="12" t="s">
        <v>43</v>
      </c>
      <c r="B42" s="23">
        <f>ROUND(B40/B41,2)</f>
        <v>27.47</v>
      </c>
      <c r="C42" s="23">
        <f aca="true" t="shared" si="9" ref="C42:H42">ROUND(C40/C41,2)</f>
        <v>26.6</v>
      </c>
      <c r="D42" s="23">
        <f t="shared" si="9"/>
        <v>28.75</v>
      </c>
      <c r="E42" s="23">
        <f t="shared" si="9"/>
        <v>26.52</v>
      </c>
      <c r="F42" s="23">
        <f t="shared" si="9"/>
        <v>26.29</v>
      </c>
      <c r="G42" s="23">
        <f t="shared" si="9"/>
        <v>25.72</v>
      </c>
      <c r="H42" s="23">
        <f t="shared" si="9"/>
        <v>28.25</v>
      </c>
      <c r="I42" s="19">
        <v>0</v>
      </c>
      <c r="J42" s="19">
        <v>0</v>
      </c>
      <c r="K42" s="23">
        <f>ROUND(K40/K41,2)</f>
        <v>27.01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>SUM(B43:J43)</f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>SUM(B44:J44)</f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1476324.81</v>
      </c>
      <c r="C47" s="22">
        <f aca="true" t="shared" si="10" ref="C47:H47">+C48+C56</f>
        <v>2257306.1399999997</v>
      </c>
      <c r="D47" s="22">
        <f t="shared" si="10"/>
        <v>2650757.64</v>
      </c>
      <c r="E47" s="22">
        <f t="shared" si="10"/>
        <v>1502954.5699999998</v>
      </c>
      <c r="F47" s="22">
        <f t="shared" si="10"/>
        <v>1985891.1500000001</v>
      </c>
      <c r="G47" s="22">
        <f t="shared" si="10"/>
        <v>2751360.46</v>
      </c>
      <c r="H47" s="22">
        <f t="shared" si="10"/>
        <v>1478645.0999999999</v>
      </c>
      <c r="I47" s="22">
        <f>+I48+I56</f>
        <v>559173.44</v>
      </c>
      <c r="J47" s="22">
        <f>+J48+J56</f>
        <v>837273.04</v>
      </c>
      <c r="K47" s="22">
        <f>SUM(B47:J47)</f>
        <v>15499686.349999998</v>
      </c>
    </row>
    <row r="48" spans="1:11" ht="17.25" customHeight="1">
      <c r="A48" s="16" t="s">
        <v>48</v>
      </c>
      <c r="B48" s="23">
        <f>SUM(B49:B55)</f>
        <v>1459150.19</v>
      </c>
      <c r="C48" s="23">
        <f aca="true" t="shared" si="11" ref="C48:H48">SUM(C49:C55)</f>
        <v>2234605.1699999995</v>
      </c>
      <c r="D48" s="23">
        <f t="shared" si="11"/>
        <v>2627854.93</v>
      </c>
      <c r="E48" s="23">
        <f t="shared" si="11"/>
        <v>1481555.63</v>
      </c>
      <c r="F48" s="23">
        <f t="shared" si="11"/>
        <v>1965070.34</v>
      </c>
      <c r="G48" s="23">
        <f t="shared" si="11"/>
        <v>2723118.04</v>
      </c>
      <c r="H48" s="23">
        <f t="shared" si="11"/>
        <v>1460805.3499999999</v>
      </c>
      <c r="I48" s="23">
        <f>SUM(I49:I55)</f>
        <v>559173.44</v>
      </c>
      <c r="J48" s="23">
        <f>SUM(J49:J55)</f>
        <v>824435.11</v>
      </c>
      <c r="K48" s="23">
        <f aca="true" t="shared" si="12" ref="K48:K56">SUM(B48:J48)</f>
        <v>15335768.2</v>
      </c>
    </row>
    <row r="49" spans="1:11" ht="17.25" customHeight="1">
      <c r="A49" s="35" t="s">
        <v>49</v>
      </c>
      <c r="B49" s="23">
        <f aca="true" t="shared" si="13" ref="B49:H49">ROUND(B30*B7,2)</f>
        <v>1433194.72</v>
      </c>
      <c r="C49" s="23">
        <f t="shared" si="13"/>
        <v>2195707.32</v>
      </c>
      <c r="D49" s="23">
        <f t="shared" si="13"/>
        <v>2589907.62</v>
      </c>
      <c r="E49" s="23">
        <f t="shared" si="13"/>
        <v>1460525.88</v>
      </c>
      <c r="F49" s="23">
        <f t="shared" si="13"/>
        <v>1933045.57</v>
      </c>
      <c r="G49" s="23">
        <f t="shared" si="13"/>
        <v>2683451.57</v>
      </c>
      <c r="H49" s="23">
        <f t="shared" si="13"/>
        <v>1429396.4</v>
      </c>
      <c r="I49" s="23">
        <f>ROUND(I30*I7,2)</f>
        <v>559173.44</v>
      </c>
      <c r="J49" s="23">
        <f>ROUND(J30*J7,2)</f>
        <v>824435.11</v>
      </c>
      <c r="K49" s="23">
        <f t="shared" si="12"/>
        <v>15108837.629999999</v>
      </c>
    </row>
    <row r="50" spans="1:11" ht="17.25" customHeight="1">
      <c r="A50" s="35" t="s">
        <v>50</v>
      </c>
      <c r="B50" s="19">
        <v>0</v>
      </c>
      <c r="C50" s="23">
        <f>ROUND(C31*C7,2)</f>
        <v>4880.59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2"/>
        <v>4880.59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2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2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7907.8</v>
      </c>
      <c r="I53" s="32">
        <f>+I35</f>
        <v>0</v>
      </c>
      <c r="J53" s="32">
        <f>+J35</f>
        <v>0</v>
      </c>
      <c r="K53" s="23">
        <f t="shared" si="12"/>
        <v>7907.8</v>
      </c>
    </row>
    <row r="54" spans="1:11" ht="17.25" customHeight="1">
      <c r="A54" s="12" t="s">
        <v>54</v>
      </c>
      <c r="B54" s="23">
        <v>25955.47</v>
      </c>
      <c r="C54" s="23">
        <v>34017.26</v>
      </c>
      <c r="D54" s="23">
        <v>37947.31</v>
      </c>
      <c r="E54" s="23">
        <v>21029.75</v>
      </c>
      <c r="F54" s="23">
        <v>32024.77</v>
      </c>
      <c r="G54" s="23">
        <v>39666.47</v>
      </c>
      <c r="H54" s="23">
        <v>23501.15</v>
      </c>
      <c r="I54" s="19">
        <v>0</v>
      </c>
      <c r="J54" s="19">
        <v>0</v>
      </c>
      <c r="K54" s="23">
        <f t="shared" si="12"/>
        <v>214142.18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2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2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4" ref="B60:J60">+B61+B68+B94+B95</f>
        <v>-221591.38</v>
      </c>
      <c r="C60" s="36">
        <f t="shared" si="14"/>
        <v>-240800.69</v>
      </c>
      <c r="D60" s="36">
        <f t="shared" si="14"/>
        <v>-270749.51</v>
      </c>
      <c r="E60" s="36">
        <f t="shared" si="14"/>
        <v>-327805.17</v>
      </c>
      <c r="F60" s="36">
        <f t="shared" si="14"/>
        <v>-273540.33999999997</v>
      </c>
      <c r="G60" s="36">
        <f t="shared" si="14"/>
        <v>-362107.86</v>
      </c>
      <c r="H60" s="36">
        <f t="shared" si="14"/>
        <v>-237794.05</v>
      </c>
      <c r="I60" s="36">
        <f t="shared" si="14"/>
        <v>-171705.47999999998</v>
      </c>
      <c r="J60" s="36">
        <f t="shared" si="14"/>
        <v>-88982.75</v>
      </c>
      <c r="K60" s="36">
        <f>SUM(B60:J60)</f>
        <v>-2195077.2299999995</v>
      </c>
    </row>
    <row r="61" spans="1:11" ht="18.75" customHeight="1">
      <c r="A61" s="16" t="s">
        <v>82</v>
      </c>
      <c r="B61" s="36">
        <f aca="true" t="shared" si="15" ref="B61:J61">B62+B63+B64+B65+B66+B67</f>
        <v>-206314.46</v>
      </c>
      <c r="C61" s="36">
        <f t="shared" si="15"/>
        <v>-219566.13</v>
      </c>
      <c r="D61" s="36">
        <f t="shared" si="15"/>
        <v>-213531.65</v>
      </c>
      <c r="E61" s="36">
        <f t="shared" si="15"/>
        <v>-227316.28999999998</v>
      </c>
      <c r="F61" s="36">
        <f t="shared" si="15"/>
        <v>-222672.36</v>
      </c>
      <c r="G61" s="36">
        <f t="shared" si="15"/>
        <v>-248122.9</v>
      </c>
      <c r="H61" s="36">
        <f t="shared" si="15"/>
        <v>-180327</v>
      </c>
      <c r="I61" s="36">
        <f t="shared" si="15"/>
        <v>-33132</v>
      </c>
      <c r="J61" s="36">
        <f t="shared" si="15"/>
        <v>-62907</v>
      </c>
      <c r="K61" s="36">
        <f aca="true" t="shared" si="16" ref="K61:K94">SUM(B61:J61)</f>
        <v>-1613889.79</v>
      </c>
    </row>
    <row r="62" spans="1:11" ht="18.75" customHeight="1">
      <c r="A62" s="12" t="s">
        <v>83</v>
      </c>
      <c r="B62" s="36">
        <f>-ROUND(B9*$D$3,2)</f>
        <v>-151335</v>
      </c>
      <c r="C62" s="36">
        <f aca="true" t="shared" si="17" ref="C62:J62">-ROUND(C9*$D$3,2)</f>
        <v>-214746</v>
      </c>
      <c r="D62" s="36">
        <f t="shared" si="17"/>
        <v>-189933</v>
      </c>
      <c r="E62" s="36">
        <f t="shared" si="17"/>
        <v>-136158</v>
      </c>
      <c r="F62" s="36">
        <f t="shared" si="17"/>
        <v>-154263</v>
      </c>
      <c r="G62" s="36">
        <f t="shared" si="17"/>
        <v>-188271</v>
      </c>
      <c r="H62" s="36">
        <f t="shared" si="17"/>
        <v>-180327</v>
      </c>
      <c r="I62" s="36">
        <f t="shared" si="17"/>
        <v>-33132</v>
      </c>
      <c r="J62" s="36">
        <f t="shared" si="17"/>
        <v>-62907</v>
      </c>
      <c r="K62" s="36">
        <f t="shared" si="16"/>
        <v>-1311072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6"/>
        <v>0</v>
      </c>
    </row>
    <row r="64" spans="1:11" ht="18.75" customHeight="1">
      <c r="A64" s="12" t="s">
        <v>121</v>
      </c>
      <c r="B64" s="36">
        <v>-492</v>
      </c>
      <c r="C64" s="36">
        <v>-57</v>
      </c>
      <c r="D64" s="36">
        <v>-228</v>
      </c>
      <c r="E64" s="36">
        <v>-633</v>
      </c>
      <c r="F64" s="36">
        <v>-492</v>
      </c>
      <c r="G64" s="36">
        <v>-270</v>
      </c>
      <c r="H64" s="36">
        <v>0</v>
      </c>
      <c r="I64" s="36">
        <v>0</v>
      </c>
      <c r="J64" s="36">
        <v>0</v>
      </c>
      <c r="K64" s="36">
        <f t="shared" si="16"/>
        <v>-2172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-54487.46</v>
      </c>
      <c r="C66" s="48">
        <v>-4735.13</v>
      </c>
      <c r="D66" s="48">
        <v>-23370.65</v>
      </c>
      <c r="E66" s="48">
        <v>-90525.29</v>
      </c>
      <c r="F66" s="48">
        <v>-67917.36</v>
      </c>
      <c r="G66" s="48">
        <v>-59581.9</v>
      </c>
      <c r="H66" s="19">
        <v>0</v>
      </c>
      <c r="I66" s="19">
        <v>0</v>
      </c>
      <c r="J66" s="19">
        <v>0</v>
      </c>
      <c r="K66" s="36">
        <f t="shared" si="16"/>
        <v>-300617.79</v>
      </c>
    </row>
    <row r="67" spans="1:11" ht="18.75" customHeight="1">
      <c r="A67" s="12" t="s">
        <v>61</v>
      </c>
      <c r="B67" s="19">
        <v>0</v>
      </c>
      <c r="C67" s="19">
        <v>-28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8" ref="B68:J68">SUM(B69:B92)</f>
        <v>-15276.92</v>
      </c>
      <c r="C68" s="36">
        <f t="shared" si="18"/>
        <v>-21234.56</v>
      </c>
      <c r="D68" s="36">
        <f t="shared" si="18"/>
        <v>-57217.86</v>
      </c>
      <c r="E68" s="36">
        <f t="shared" si="18"/>
        <v>-100488.88</v>
      </c>
      <c r="F68" s="36">
        <f t="shared" si="18"/>
        <v>-50867.979999999996</v>
      </c>
      <c r="G68" s="36">
        <f t="shared" si="18"/>
        <v>-113984.95999999999</v>
      </c>
      <c r="H68" s="36">
        <f t="shared" si="18"/>
        <v>-57467.05</v>
      </c>
      <c r="I68" s="36">
        <f t="shared" si="18"/>
        <v>-56605.75</v>
      </c>
      <c r="J68" s="36">
        <f t="shared" si="18"/>
        <v>-25077.39</v>
      </c>
      <c r="K68" s="36">
        <f t="shared" si="16"/>
        <v>-498221.35000000003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6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6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6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6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6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6"/>
        <v>0</v>
      </c>
    </row>
    <row r="75" spans="1:11" ht="18.75" customHeight="1">
      <c r="A75" s="12" t="s">
        <v>68</v>
      </c>
      <c r="B75" s="36">
        <v>-1167.86</v>
      </c>
      <c r="C75" s="36">
        <v>-573.43</v>
      </c>
      <c r="D75" s="36">
        <v>-36762.65</v>
      </c>
      <c r="E75" s="36">
        <v>-74436.36</v>
      </c>
      <c r="F75" s="36">
        <v>-31828.35</v>
      </c>
      <c r="G75" s="36">
        <v>-85526.36</v>
      </c>
      <c r="H75" s="36">
        <v>-43544.58</v>
      </c>
      <c r="I75" s="36">
        <v>-12681.78</v>
      </c>
      <c r="J75" s="19">
        <v>0</v>
      </c>
      <c r="K75" s="49">
        <f t="shared" si="16"/>
        <v>-286521.37000000005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6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6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6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6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6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6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6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6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6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6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6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6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6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6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6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6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-12474.52</v>
      </c>
      <c r="F92" s="19">
        <v>0</v>
      </c>
      <c r="G92" s="19">
        <v>0</v>
      </c>
      <c r="H92" s="19">
        <v>0</v>
      </c>
      <c r="I92" s="49">
        <v>-7045.59</v>
      </c>
      <c r="J92" s="49">
        <v>-14987.19</v>
      </c>
      <c r="K92" s="49">
        <f t="shared" si="16"/>
        <v>-34507.3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49">
        <v>-81967.73</v>
      </c>
      <c r="J94" s="19">
        <v>0</v>
      </c>
      <c r="K94" s="49">
        <f t="shared" si="16"/>
        <v>-81967.73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9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9"/>
        <v>0</v>
      </c>
      <c r="L96" s="55"/>
    </row>
    <row r="97" spans="1:13" ht="18.75" customHeight="1">
      <c r="A97" s="16" t="s">
        <v>91</v>
      </c>
      <c r="B97" s="24">
        <f aca="true" t="shared" si="20" ref="B97:H97">+B98+B99</f>
        <v>1254733.4300000002</v>
      </c>
      <c r="C97" s="24">
        <f t="shared" si="20"/>
        <v>2016505.4499999995</v>
      </c>
      <c r="D97" s="24">
        <f t="shared" si="20"/>
        <v>2380008.1300000004</v>
      </c>
      <c r="E97" s="24">
        <f t="shared" si="20"/>
        <v>1175149.4</v>
      </c>
      <c r="F97" s="24">
        <f t="shared" si="20"/>
        <v>1712350.81</v>
      </c>
      <c r="G97" s="24">
        <f t="shared" si="20"/>
        <v>2389252.6</v>
      </c>
      <c r="H97" s="24">
        <f t="shared" si="20"/>
        <v>1240851.0499999998</v>
      </c>
      <c r="I97" s="24">
        <f>+I98+I99</f>
        <v>387467.95999999996</v>
      </c>
      <c r="J97" s="24">
        <f>+J98+J99</f>
        <v>748290.2899999999</v>
      </c>
      <c r="K97" s="49">
        <f t="shared" si="19"/>
        <v>13304609.120000001</v>
      </c>
      <c r="L97" s="55"/>
      <c r="M97" s="69"/>
    </row>
    <row r="98" spans="1:12" ht="18.75" customHeight="1">
      <c r="A98" s="16" t="s">
        <v>90</v>
      </c>
      <c r="B98" s="24">
        <f aca="true" t="shared" si="21" ref="B98:J98">+B48+B61+B68+B94</f>
        <v>1237558.81</v>
      </c>
      <c r="C98" s="24">
        <f t="shared" si="21"/>
        <v>1993804.4799999995</v>
      </c>
      <c r="D98" s="24">
        <f t="shared" si="21"/>
        <v>2357105.4200000004</v>
      </c>
      <c r="E98" s="24">
        <f t="shared" si="21"/>
        <v>1153750.46</v>
      </c>
      <c r="F98" s="24">
        <f t="shared" si="21"/>
        <v>1691530</v>
      </c>
      <c r="G98" s="24">
        <f t="shared" si="21"/>
        <v>2361010.18</v>
      </c>
      <c r="H98" s="24">
        <f t="shared" si="21"/>
        <v>1223011.2999999998</v>
      </c>
      <c r="I98" s="24">
        <f t="shared" si="21"/>
        <v>387467.95999999996</v>
      </c>
      <c r="J98" s="24">
        <f t="shared" si="21"/>
        <v>736450.72</v>
      </c>
      <c r="K98" s="49">
        <f t="shared" si="19"/>
        <v>13141689.33</v>
      </c>
      <c r="L98" s="55"/>
    </row>
    <row r="99" spans="1:11" ht="18" customHeight="1">
      <c r="A99" s="16" t="s">
        <v>123</v>
      </c>
      <c r="B99" s="24">
        <f aca="true" t="shared" si="22" ref="B99:J99">IF(+B56+B95+B100&lt;0,0,(B56+B95+B100))</f>
        <v>17174.62</v>
      </c>
      <c r="C99" s="24">
        <f>IF(+C56+C95+C100&lt;0,0,(C56+C95+C100))</f>
        <v>22700.97</v>
      </c>
      <c r="D99" s="24">
        <f t="shared" si="22"/>
        <v>22902.71</v>
      </c>
      <c r="E99" s="24">
        <f t="shared" si="22"/>
        <v>21398.94</v>
      </c>
      <c r="F99" s="24">
        <f t="shared" si="22"/>
        <v>20820.81</v>
      </c>
      <c r="G99" s="24">
        <f t="shared" si="22"/>
        <v>28242.42</v>
      </c>
      <c r="H99" s="24">
        <f t="shared" si="22"/>
        <v>17839.75</v>
      </c>
      <c r="I99" s="19">
        <f t="shared" si="22"/>
        <v>0</v>
      </c>
      <c r="J99" s="24">
        <f t="shared" si="22"/>
        <v>11839.57</v>
      </c>
      <c r="K99" s="49">
        <f t="shared" si="19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9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13304609.130000003</v>
      </c>
      <c r="L105" s="55"/>
    </row>
    <row r="106" spans="1:11" ht="18.75" customHeight="1">
      <c r="A106" s="26" t="s">
        <v>78</v>
      </c>
      <c r="B106" s="27">
        <v>159273.76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159273.76</v>
      </c>
    </row>
    <row r="107" spans="1:11" ht="18.75" customHeight="1">
      <c r="A107" s="26" t="s">
        <v>79</v>
      </c>
      <c r="B107" s="27">
        <v>1095459.67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3" ref="K107:K123">SUM(B107:J107)</f>
        <v>1095459.67</v>
      </c>
    </row>
    <row r="108" spans="1:11" ht="18.75" customHeight="1">
      <c r="A108" s="26" t="s">
        <v>80</v>
      </c>
      <c r="B108" s="41">
        <v>0</v>
      </c>
      <c r="C108" s="27">
        <f>+C97</f>
        <v>2016505.4499999995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2016505.4499999995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2380008.1300000004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2380008.1300000004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1175149.4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1175149.4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3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318479.52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318479.52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606697.44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606697.44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787173.85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3"/>
        <v>787173.85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672970.91</v>
      </c>
      <c r="H115" s="41">
        <v>0</v>
      </c>
      <c r="I115" s="41">
        <v>0</v>
      </c>
      <c r="J115" s="41">
        <v>0</v>
      </c>
      <c r="K115" s="42">
        <f t="shared" si="23"/>
        <v>672970.91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55990.63</v>
      </c>
      <c r="H116" s="41">
        <v>0</v>
      </c>
      <c r="I116" s="41">
        <v>0</v>
      </c>
      <c r="J116" s="41">
        <v>0</v>
      </c>
      <c r="K116" s="42">
        <f t="shared" si="23"/>
        <v>55990.63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405148.88</v>
      </c>
      <c r="H117" s="41">
        <v>0</v>
      </c>
      <c r="I117" s="41">
        <v>0</v>
      </c>
      <c r="J117" s="41">
        <v>0</v>
      </c>
      <c r="K117" s="42">
        <f t="shared" si="23"/>
        <v>405148.88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358657.05</v>
      </c>
      <c r="H118" s="41">
        <v>0</v>
      </c>
      <c r="I118" s="41">
        <v>0</v>
      </c>
      <c r="J118" s="41">
        <v>0</v>
      </c>
      <c r="K118" s="42">
        <f t="shared" si="23"/>
        <v>358657.05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896485.13</v>
      </c>
      <c r="H119" s="41">
        <v>0</v>
      </c>
      <c r="I119" s="41">
        <v>0</v>
      </c>
      <c r="J119" s="41">
        <v>0</v>
      </c>
      <c r="K119" s="42">
        <f t="shared" si="23"/>
        <v>896485.13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432631.65</v>
      </c>
      <c r="I120" s="41">
        <v>0</v>
      </c>
      <c r="J120" s="41">
        <v>0</v>
      </c>
      <c r="K120" s="42">
        <f t="shared" si="23"/>
        <v>432631.65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808219.41</v>
      </c>
      <c r="I121" s="41">
        <v>0</v>
      </c>
      <c r="J121" s="41">
        <v>0</v>
      </c>
      <c r="K121" s="42">
        <f t="shared" si="23"/>
        <v>808219.41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387467.96</v>
      </c>
      <c r="J122" s="41">
        <v>0</v>
      </c>
      <c r="K122" s="42">
        <f t="shared" si="23"/>
        <v>387467.96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748290.29</v>
      </c>
      <c r="K123" s="45">
        <f t="shared" si="23"/>
        <v>748290.29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9" ht="18.75" customHeight="1">
      <c r="A125" s="40" t="s">
        <v>128</v>
      </c>
      <c r="I125" s="69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2014-08-28T20:01:25Z</dcterms:modified>
  <cp:category/>
  <cp:version/>
  <cp:contentType/>
  <cp:contentStatus/>
</cp:coreProperties>
</file>