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<sst xmlns="http://schemas.openxmlformats.org/spreadsheetml/2006/main" count="129" uniqueCount="129">
  <si>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</si>
  <si>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</si>
  <si>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</si>
  <si>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</si>
  <si>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</si>
  <si>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</si>
  <si>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</si>
  <si>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</si>
  <si>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</si>
  <si>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</si>
  <si>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</si>
  <si>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</si>
  <si>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</si>
  <si>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</si>
  <si>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</si>
  <si>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</si>
  <si>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</si>
  <si>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</si>
  <si>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</si>
  <si>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</si>
  <si>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</si>
  <si>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</si>
  <si>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</si>
  <si>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</si>
  <si>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</si>
  <si>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</si>
  <si>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</si>
  <si>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</si>
  <si>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</si>
  <si>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</si>
  <si>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</si>
  <si>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</si>
  <si>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</si>
  <si>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</si>
  <si>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</si>
  <si>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</si>
  <si>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</si>
  <si>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</si>
  <si>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</si>
  <si>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</si>
  <si>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</si>
  <si>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</si>
  <si>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</si>
  <si>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</si>
  <si>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</si>
  <si>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</si>
  <si>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</si>
  <si>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</si>
  <si>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</si>
  <si>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</si>
  <si>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</si>
  <si>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</si>
  <si>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</si>
  <si>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</si>
  <si>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</si>
  <si>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</si>
  <si>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</si>
  <si>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</si>
  <si>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</si>
  <si>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</si>
  <si>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</si>
  <si>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</si>
  <si>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</si>
  <si>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</si>
  <si>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</si>
  <si>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</si>
  <si>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</si>
  <si>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</si>
  <si>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</si>
  <si>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</si>
  <si>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</si>
  <si>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</si>
  <si>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</si>
  <si>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</si>
  <si>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</si>
  <si>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</si>
  <si>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</si>
  <si>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</si>
  <si>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</si>
  <si>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</si>
  <si>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</si>
  <si>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</si>
  <si>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</si>
  <si>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</si>
  <si>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</si>
  <si>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</si>
  <si>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</si>
  <si>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</si>
  <si>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</si>
  <si>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</si>
  <si>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</si>
  <si>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</si>
  <si>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</si>
  <si>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</si>
  <si>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</si>
  <si>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</si>
  <si>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</si>
  <si>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</si>
  <si>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</si>
  <si>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</si>
  <si>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</si>
  <si>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</si>
  <si>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</si>
  <si>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</si>
  <si>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</si>
  <si>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</si>
  <si>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</si>
  <si>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</si>
  <si>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</si>
  <si>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</si>
  <si>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</si>
  <si>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</si>
  <si>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</si>
  <si>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</si>
  <si>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</si>
  <si>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</si>
  <si>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</si>
  <si>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</si>
  <si>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</si>
  <si>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</si>
  <si>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</si>
  <si>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</si>
  <si>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</si>
  <si>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</si>
  <si>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</si>
  <si>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21/08/14 - VENCIMENTO 28/08/14</t>
  </si>
  <si>
    <t>6.3. Revisão de Remuneração pelo Transporte Coletivo - (1)</t>
  </si>
  <si>
    <t xml:space="preserve">     Notas: </t>
  </si>
  <si>
    <t xml:space="preserve">    (1) - Passageiros transportados, processados pelo sistema de bilhetagem eletrônica, referentes ao mês de julho/14. (437.487).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</si>
</sst>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600156</v>
      </c>
      <c r="C7" s="9">
        <f t="shared" si="0"/>
        <v>811633</v>
      </c>
      <c r="D7" s="9">
        <f t="shared" si="0"/>
        <v>831593</v>
      </c>
      <c r="E7" s="9">
        <f t="shared" si="0"/>
        <v>560184</v>
      </c>
      <c r="F7" s="9">
        <f t="shared" si="0"/>
        <v>765062</v>
      </c>
      <c r="G7" s="9">
        <f t="shared" si="0"/>
        <v>1222400</v>
      </c>
      <c r="H7" s="9">
        <f t="shared" si="0"/>
        <v>577143</v>
      </c>
      <c r="I7" s="9">
        <f t="shared" si="0"/>
        <v>128028</v>
      </c>
      <c r="J7" s="9">
        <f t="shared" si="0"/>
        <v>312339</v>
      </c>
      <c r="K7" s="9">
        <f t="shared" si="0"/>
        <v>5808538</v>
      </c>
      <c r="L7" s="53"/>
    </row>
    <row r="8" spans="1:11" ht="17.25" customHeight="1">
      <c r="A8" s="10" t="s">
        <v>120</v>
      </c>
      <c r="B8" s="11">
        <f>B9+B12+B16</f>
        <v>359924</v>
      </c>
      <c r="C8" s="11">
        <f aca="true" t="shared" si="1" ref="C8:J8">C9+C12+C16</f>
        <v>493561</v>
      </c>
      <c r="D8" s="11">
        <f t="shared" si="1"/>
        <v>473951</v>
      </c>
      <c r="E8" s="11">
        <f t="shared" si="1"/>
        <v>333455</v>
      </c>
      <c r="F8" s="11">
        <f t="shared" si="1"/>
        <v>432499</v>
      </c>
      <c r="G8" s="11">
        <f t="shared" si="1"/>
        <v>668675</v>
      </c>
      <c r="H8" s="11">
        <f t="shared" si="1"/>
        <v>359078</v>
      </c>
      <c r="I8" s="11">
        <f t="shared" si="1"/>
        <v>69459</v>
      </c>
      <c r="J8" s="11">
        <f t="shared" si="1"/>
        <v>176681</v>
      </c>
      <c r="K8" s="11">
        <f>SUM(B8:J8)</f>
        <v>3367283</v>
      </c>
    </row>
    <row r="9" spans="1:11" ht="17.25" customHeight="1">
      <c r="A9" s="15" t="s">
        <v>17</v>
      </c>
      <c r="B9" s="13">
        <f>+B10+B11</f>
        <v>48912</v>
      </c>
      <c r="C9" s="13">
        <f aca="true" t="shared" si="2" ref="C9:J9">+C10+C11</f>
        <v>68171</v>
      </c>
      <c r="D9" s="13">
        <f t="shared" si="2"/>
        <v>59492</v>
      </c>
      <c r="E9" s="13">
        <f t="shared" si="2"/>
        <v>43229</v>
      </c>
      <c r="F9" s="13">
        <f t="shared" si="2"/>
        <v>49887</v>
      </c>
      <c r="G9" s="13">
        <f t="shared" si="2"/>
        <v>60588</v>
      </c>
      <c r="H9" s="13">
        <f t="shared" si="2"/>
        <v>58516</v>
      </c>
      <c r="I9" s="13">
        <f t="shared" si="2"/>
        <v>10994</v>
      </c>
      <c r="J9" s="13">
        <f t="shared" si="2"/>
        <v>19576</v>
      </c>
      <c r="K9" s="11">
        <f>SUM(B9:J9)</f>
        <v>419365</v>
      </c>
    </row>
    <row r="10" spans="1:11" ht="17.25" customHeight="1">
      <c r="A10" s="30" t="s">
        <v>18</v>
      </c>
      <c r="B10" s="13">
        <v>48912</v>
      </c>
      <c r="C10" s="13">
        <v>68171</v>
      </c>
      <c r="D10" s="13">
        <v>59492</v>
      </c>
      <c r="E10" s="13">
        <v>43229</v>
      </c>
      <c r="F10" s="13">
        <v>49887</v>
      </c>
      <c r="G10" s="13">
        <v>60588</v>
      </c>
      <c r="H10" s="13">
        <v>58516</v>
      </c>
      <c r="I10" s="13">
        <v>10994</v>
      </c>
      <c r="J10" s="13">
        <v>19576</v>
      </c>
      <c r="K10" s="11">
        <f>SUM(B10:J10)</f>
        <v>419365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300992</v>
      </c>
      <c r="C12" s="17">
        <f t="shared" si="3"/>
        <v>410958</v>
      </c>
      <c r="D12" s="17">
        <f t="shared" si="3"/>
        <v>401367</v>
      </c>
      <c r="E12" s="17">
        <f t="shared" si="3"/>
        <v>281311</v>
      </c>
      <c r="F12" s="17">
        <f t="shared" si="3"/>
        <v>370648</v>
      </c>
      <c r="G12" s="17">
        <f t="shared" si="3"/>
        <v>589006</v>
      </c>
      <c r="H12" s="17">
        <f t="shared" si="3"/>
        <v>291401</v>
      </c>
      <c r="I12" s="17">
        <f t="shared" si="3"/>
        <v>56087</v>
      </c>
      <c r="J12" s="17">
        <f t="shared" si="3"/>
        <v>152222</v>
      </c>
      <c r="K12" s="11">
        <f aca="true" t="shared" si="4" ref="K12:K27">SUM(B12:J12)</f>
        <v>2853992</v>
      </c>
    </row>
    <row r="13" spans="1:13" ht="17.25" customHeight="1">
      <c r="A13" s="14" t="s">
        <v>20</v>
      </c>
      <c r="B13" s="13">
        <v>134061</v>
      </c>
      <c r="C13" s="13">
        <v>192698</v>
      </c>
      <c r="D13" s="13">
        <v>194152</v>
      </c>
      <c r="E13" s="13">
        <v>134399</v>
      </c>
      <c r="F13" s="13">
        <v>175740</v>
      </c>
      <c r="G13" s="13">
        <v>270291</v>
      </c>
      <c r="H13" s="13">
        <v>129531</v>
      </c>
      <c r="I13" s="13">
        <v>28533</v>
      </c>
      <c r="J13" s="13">
        <v>73391</v>
      </c>
      <c r="K13" s="11">
        <f t="shared" si="4"/>
        <v>1332796</v>
      </c>
      <c r="L13" s="53"/>
      <c r="M13" s="54"/>
    </row>
    <row r="14" spans="1:12" ht="17.25" customHeight="1">
      <c r="A14" s="14" t="s">
        <v>21</v>
      </c>
      <c r="B14" s="13">
        <v>129983</v>
      </c>
      <c r="C14" s="13">
        <v>164179</v>
      </c>
      <c r="D14" s="13">
        <v>156394</v>
      </c>
      <c r="E14" s="13">
        <v>114376</v>
      </c>
      <c r="F14" s="13">
        <v>153146</v>
      </c>
      <c r="G14" s="13">
        <v>262064</v>
      </c>
      <c r="H14" s="13">
        <v>125994</v>
      </c>
      <c r="I14" s="13">
        <v>19562</v>
      </c>
      <c r="J14" s="13">
        <v>59835</v>
      </c>
      <c r="K14" s="11">
        <f t="shared" si="4"/>
        <v>1185533</v>
      </c>
      <c r="L14" s="53"/>
    </row>
    <row r="15" spans="1:11" ht="17.25" customHeight="1">
      <c r="A15" s="14" t="s">
        <v>22</v>
      </c>
      <c r="B15" s="13">
        <v>36948</v>
      </c>
      <c r="C15" s="13">
        <v>54081</v>
      </c>
      <c r="D15" s="13">
        <v>50821</v>
      </c>
      <c r="E15" s="13">
        <v>32536</v>
      </c>
      <c r="F15" s="13">
        <v>41762</v>
      </c>
      <c r="G15" s="13">
        <v>56651</v>
      </c>
      <c r="H15" s="13">
        <v>35876</v>
      </c>
      <c r="I15" s="13">
        <v>7992</v>
      </c>
      <c r="J15" s="13">
        <v>18996</v>
      </c>
      <c r="K15" s="11">
        <f t="shared" si="4"/>
        <v>335663</v>
      </c>
    </row>
    <row r="16" spans="1:11" ht="17.25" customHeight="1">
      <c r="A16" s="15" t="s">
        <v>116</v>
      </c>
      <c r="B16" s="13">
        <f>B17+B18+B19</f>
        <v>10020</v>
      </c>
      <c r="C16" s="13">
        <f aca="true" t="shared" si="5" ref="C16:J16">C17+C18+C19</f>
        <v>14432</v>
      </c>
      <c r="D16" s="13">
        <f t="shared" si="5"/>
        <v>13092</v>
      </c>
      <c r="E16" s="13">
        <f t="shared" si="5"/>
        <v>8915</v>
      </c>
      <c r="F16" s="13">
        <f t="shared" si="5"/>
        <v>11964</v>
      </c>
      <c r="G16" s="13">
        <f t="shared" si="5"/>
        <v>19081</v>
      </c>
      <c r="H16" s="13">
        <f t="shared" si="5"/>
        <v>9161</v>
      </c>
      <c r="I16" s="13">
        <f t="shared" si="5"/>
        <v>2378</v>
      </c>
      <c r="J16" s="13">
        <f t="shared" si="5"/>
        <v>4883</v>
      </c>
      <c r="K16" s="11">
        <f t="shared" si="4"/>
        <v>93926</v>
      </c>
    </row>
    <row r="17" spans="1:11" ht="17.25" customHeight="1">
      <c r="A17" s="14" t="s">
        <v>117</v>
      </c>
      <c r="B17" s="13">
        <v>4141</v>
      </c>
      <c r="C17" s="13">
        <v>6115</v>
      </c>
      <c r="D17" s="13">
        <v>5288</v>
      </c>
      <c r="E17" s="13">
        <v>3919</v>
      </c>
      <c r="F17" s="13">
        <v>5271</v>
      </c>
      <c r="G17" s="13">
        <v>9005</v>
      </c>
      <c r="H17" s="13">
        <v>4352</v>
      </c>
      <c r="I17" s="13">
        <v>1075</v>
      </c>
      <c r="J17" s="13">
        <v>2087</v>
      </c>
      <c r="K17" s="11">
        <f t="shared" si="4"/>
        <v>41253</v>
      </c>
    </row>
    <row r="18" spans="1:11" ht="17.25" customHeight="1">
      <c r="A18" s="14" t="s">
        <v>118</v>
      </c>
      <c r="B18" s="13">
        <v>303</v>
      </c>
      <c r="C18" s="13">
        <v>402</v>
      </c>
      <c r="D18" s="13">
        <v>410</v>
      </c>
      <c r="E18" s="13">
        <v>331</v>
      </c>
      <c r="F18" s="13">
        <v>407</v>
      </c>
      <c r="G18" s="13">
        <v>766</v>
      </c>
      <c r="H18" s="13">
        <v>315</v>
      </c>
      <c r="I18" s="13">
        <v>79</v>
      </c>
      <c r="J18" s="13">
        <v>180</v>
      </c>
      <c r="K18" s="11">
        <f t="shared" si="4"/>
        <v>3193</v>
      </c>
    </row>
    <row r="19" spans="1:11" ht="17.25" customHeight="1">
      <c r="A19" s="14" t="s">
        <v>119</v>
      </c>
      <c r="B19" s="13">
        <v>5576</v>
      </c>
      <c r="C19" s="13">
        <v>7915</v>
      </c>
      <c r="D19" s="13">
        <v>7394</v>
      </c>
      <c r="E19" s="13">
        <v>4665</v>
      </c>
      <c r="F19" s="13">
        <v>6286</v>
      </c>
      <c r="G19" s="13">
        <v>9310</v>
      </c>
      <c r="H19" s="13">
        <v>4494</v>
      </c>
      <c r="I19" s="13">
        <v>1224</v>
      </c>
      <c r="J19" s="13">
        <v>2616</v>
      </c>
      <c r="K19" s="11">
        <f t="shared" si="4"/>
        <v>49480</v>
      </c>
    </row>
    <row r="20" spans="1:11" ht="17.25" customHeight="1">
      <c r="A20" s="16" t="s">
        <v>23</v>
      </c>
      <c r="B20" s="11">
        <f>+B21+B22+B23</f>
        <v>192787</v>
      </c>
      <c r="C20" s="11">
        <f aca="true" t="shared" si="6" ref="C20:J20">+C21+C22+C23</f>
        <v>240930</v>
      </c>
      <c r="D20" s="11">
        <f t="shared" si="6"/>
        <v>268470</v>
      </c>
      <c r="E20" s="11">
        <f t="shared" si="6"/>
        <v>172415</v>
      </c>
      <c r="F20" s="11">
        <f t="shared" si="6"/>
        <v>267738</v>
      </c>
      <c r="G20" s="11">
        <f t="shared" si="6"/>
        <v>477043</v>
      </c>
      <c r="H20" s="11">
        <f t="shared" si="6"/>
        <v>172647</v>
      </c>
      <c r="I20" s="11">
        <f t="shared" si="6"/>
        <v>42261</v>
      </c>
      <c r="J20" s="11">
        <f t="shared" si="6"/>
        <v>97546</v>
      </c>
      <c r="K20" s="11">
        <f t="shared" si="4"/>
        <v>1931837</v>
      </c>
    </row>
    <row r="21" spans="1:12" ht="17.25" customHeight="1">
      <c r="A21" s="12" t="s">
        <v>24</v>
      </c>
      <c r="B21" s="13">
        <v>99451</v>
      </c>
      <c r="C21" s="13">
        <v>134190</v>
      </c>
      <c r="D21" s="13">
        <v>150548</v>
      </c>
      <c r="E21" s="13">
        <v>96176</v>
      </c>
      <c r="F21" s="13">
        <v>145940</v>
      </c>
      <c r="G21" s="13">
        <v>244736</v>
      </c>
      <c r="H21" s="13">
        <v>94242</v>
      </c>
      <c r="I21" s="13">
        <v>24593</v>
      </c>
      <c r="J21" s="13">
        <v>53595</v>
      </c>
      <c r="K21" s="11">
        <f t="shared" si="4"/>
        <v>1043471</v>
      </c>
      <c r="L21" s="53"/>
    </row>
    <row r="22" spans="1:12" ht="17.25" customHeight="1">
      <c r="A22" s="12" t="s">
        <v>25</v>
      </c>
      <c r="B22" s="13">
        <v>74225</v>
      </c>
      <c r="C22" s="13">
        <v>82581</v>
      </c>
      <c r="D22" s="13">
        <v>91392</v>
      </c>
      <c r="E22" s="13">
        <v>61359</v>
      </c>
      <c r="F22" s="13">
        <v>98139</v>
      </c>
      <c r="G22" s="13">
        <v>194905</v>
      </c>
      <c r="H22" s="13">
        <v>62248</v>
      </c>
      <c r="I22" s="13">
        <v>13337</v>
      </c>
      <c r="J22" s="13">
        <v>33880</v>
      </c>
      <c r="K22" s="11">
        <f t="shared" si="4"/>
        <v>712066</v>
      </c>
      <c r="L22" s="53"/>
    </row>
    <row r="23" spans="1:11" ht="17.25" customHeight="1">
      <c r="A23" s="12" t="s">
        <v>26</v>
      </c>
      <c r="B23" s="13">
        <v>19111</v>
      </c>
      <c r="C23" s="13">
        <v>24159</v>
      </c>
      <c r="D23" s="13">
        <v>26530</v>
      </c>
      <c r="E23" s="13">
        <v>14880</v>
      </c>
      <c r="F23" s="13">
        <v>23659</v>
      </c>
      <c r="G23" s="13">
        <v>37402</v>
      </c>
      <c r="H23" s="13">
        <v>16157</v>
      </c>
      <c r="I23" s="13">
        <v>4331</v>
      </c>
      <c r="J23" s="13">
        <v>10071</v>
      </c>
      <c r="K23" s="11">
        <f t="shared" si="4"/>
        <v>176300</v>
      </c>
    </row>
    <row r="24" spans="1:11" ht="17.25" customHeight="1">
      <c r="A24" s="16" t="s">
        <v>27</v>
      </c>
      <c r="B24" s="13">
        <v>47445</v>
      </c>
      <c r="C24" s="13">
        <v>77142</v>
      </c>
      <c r="D24" s="13">
        <v>89172</v>
      </c>
      <c r="E24" s="13">
        <v>54314</v>
      </c>
      <c r="F24" s="13">
        <v>64825</v>
      </c>
      <c r="G24" s="13">
        <v>76682</v>
      </c>
      <c r="H24" s="13">
        <v>38373</v>
      </c>
      <c r="I24" s="13">
        <v>16308</v>
      </c>
      <c r="J24" s="13">
        <v>38112</v>
      </c>
      <c r="K24" s="11">
        <f t="shared" si="4"/>
        <v>502373</v>
      </c>
    </row>
    <row r="25" spans="1:12" ht="17.25" customHeight="1">
      <c r="A25" s="12" t="s">
        <v>28</v>
      </c>
      <c r="B25" s="13">
        <v>30365</v>
      </c>
      <c r="C25" s="13">
        <v>49371</v>
      </c>
      <c r="D25" s="13">
        <v>57070</v>
      </c>
      <c r="E25" s="13">
        <v>34761</v>
      </c>
      <c r="F25" s="13">
        <v>41488</v>
      </c>
      <c r="G25" s="13">
        <v>49076</v>
      </c>
      <c r="H25" s="13">
        <v>24559</v>
      </c>
      <c r="I25" s="13">
        <v>10437</v>
      </c>
      <c r="J25" s="13">
        <v>24392</v>
      </c>
      <c r="K25" s="11">
        <f t="shared" si="4"/>
        <v>321519</v>
      </c>
      <c r="L25" s="53"/>
    </row>
    <row r="26" spans="1:12" ht="17.25" customHeight="1">
      <c r="A26" s="12" t="s">
        <v>29</v>
      </c>
      <c r="B26" s="13">
        <v>17080</v>
      </c>
      <c r="C26" s="13">
        <v>27771</v>
      </c>
      <c r="D26" s="13">
        <v>32102</v>
      </c>
      <c r="E26" s="13">
        <v>19553</v>
      </c>
      <c r="F26" s="13">
        <v>23337</v>
      </c>
      <c r="G26" s="13">
        <v>27606</v>
      </c>
      <c r="H26" s="13">
        <v>13814</v>
      </c>
      <c r="I26" s="13">
        <v>5871</v>
      </c>
      <c r="J26" s="13">
        <v>13720</v>
      </c>
      <c r="K26" s="11">
        <f t="shared" si="4"/>
        <v>180854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7045</v>
      </c>
      <c r="I27" s="11">
        <v>0</v>
      </c>
      <c r="J27" s="11">
        <v>0</v>
      </c>
      <c r="K27" s="11">
        <f t="shared" si="4"/>
        <v>7045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10002.89</v>
      </c>
      <c r="I35" s="19">
        <v>0</v>
      </c>
      <c r="J35" s="19">
        <v>0</v>
      </c>
      <c r="K35" s="23">
        <f>SUM(B35:J35)</f>
        <v>10002.89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1465771.1600000001</v>
      </c>
      <c r="C47" s="22">
        <f aca="true" t="shared" si="9" ref="C47:H47">+C48+C56</f>
        <v>2257212.6500000004</v>
      </c>
      <c r="D47" s="22">
        <f t="shared" si="9"/>
        <v>2623876.14</v>
      </c>
      <c r="E47" s="22">
        <f t="shared" si="9"/>
        <v>1498043.96</v>
      </c>
      <c r="F47" s="22">
        <f t="shared" si="9"/>
        <v>1978614.47</v>
      </c>
      <c r="G47" s="22">
        <f t="shared" si="9"/>
        <v>2719233.78</v>
      </c>
      <c r="H47" s="22">
        <f t="shared" si="9"/>
        <v>1484667</v>
      </c>
      <c r="I47" s="22">
        <f>+I48+I56</f>
        <v>573655.06</v>
      </c>
      <c r="J47" s="22">
        <f>+J48+J56</f>
        <v>842628.9500000001</v>
      </c>
      <c r="K47" s="22">
        <f>SUM(B47:J47)</f>
        <v>15443703.17</v>
      </c>
    </row>
    <row r="48" spans="1:11" ht="17.25" customHeight="1">
      <c r="A48" s="16" t="s">
        <v>48</v>
      </c>
      <c r="B48" s="23">
        <f>SUM(B49:B55)</f>
        <v>1448596.54</v>
      </c>
      <c r="C48" s="23">
        <f aca="true" t="shared" si="10" ref="C48:H48">SUM(C49:C55)</f>
        <v>2234511.68</v>
      </c>
      <c r="D48" s="23">
        <f t="shared" si="10"/>
        <v>2600973.43</v>
      </c>
      <c r="E48" s="23">
        <f t="shared" si="10"/>
        <v>1476645.02</v>
      </c>
      <c r="F48" s="23">
        <f t="shared" si="10"/>
        <v>1957793.66</v>
      </c>
      <c r="G48" s="23">
        <f t="shared" si="10"/>
        <v>2690991.36</v>
      </c>
      <c r="H48" s="23">
        <f t="shared" si="10"/>
        <v>1466827.25</v>
      </c>
      <c r="I48" s="23">
        <f>SUM(I49:I55)</f>
        <v>573655.06</v>
      </c>
      <c r="J48" s="23">
        <f>SUM(J49:J55)</f>
        <v>829791.02</v>
      </c>
      <c r="K48" s="23">
        <f aca="true" t="shared" si="11" ref="K48:K56">SUM(B48:J48)</f>
        <v>15279785.02</v>
      </c>
    </row>
    <row r="49" spans="1:11" ht="17.25" customHeight="1">
      <c r="A49" s="35" t="s">
        <v>49</v>
      </c>
      <c r="B49" s="23">
        <f aca="true" t="shared" si="12" ref="B49:H49">ROUND(B30*B7,2)</f>
        <v>1448596.54</v>
      </c>
      <c r="C49" s="23">
        <f t="shared" si="12"/>
        <v>2229555.85</v>
      </c>
      <c r="D49" s="23">
        <f t="shared" si="12"/>
        <v>2600973.43</v>
      </c>
      <c r="E49" s="23">
        <f t="shared" si="12"/>
        <v>1476645.02</v>
      </c>
      <c r="F49" s="23">
        <f t="shared" si="12"/>
        <v>1957793.66</v>
      </c>
      <c r="G49" s="23">
        <f t="shared" si="12"/>
        <v>2690991.36</v>
      </c>
      <c r="H49" s="23">
        <f t="shared" si="12"/>
        <v>1456824.36</v>
      </c>
      <c r="I49" s="23">
        <f>ROUND(I30*I7,2)</f>
        <v>573655.06</v>
      </c>
      <c r="J49" s="23">
        <f>ROUND(J30*J7,2)</f>
        <v>829791.02</v>
      </c>
      <c r="K49" s="23">
        <f t="shared" si="11"/>
        <v>15264826.299999999</v>
      </c>
    </row>
    <row r="50" spans="1:11" ht="17.25" customHeight="1">
      <c r="A50" s="35" t="s">
        <v>50</v>
      </c>
      <c r="B50" s="19">
        <v>0</v>
      </c>
      <c r="C50" s="23">
        <f>ROUND(C31*C7,2)</f>
        <v>4955.83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4955.83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10002.89</v>
      </c>
      <c r="I53" s="32">
        <f>+I35</f>
        <v>0</v>
      </c>
      <c r="J53" s="32">
        <f>+J35</f>
        <v>0</v>
      </c>
      <c r="K53" s="23">
        <f t="shared" si="11"/>
        <v>10002.89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-139574.37</v>
      </c>
      <c r="C60" s="36">
        <f t="shared" si="13"/>
        <v>-144564.29000000004</v>
      </c>
      <c r="D60" s="36">
        <f t="shared" si="13"/>
        <v>-11288.090000000026</v>
      </c>
      <c r="E60" s="36">
        <f t="shared" si="13"/>
        <v>-265708.45</v>
      </c>
      <c r="F60" s="36">
        <f t="shared" si="13"/>
        <v>-159838.08000000002</v>
      </c>
      <c r="G60" s="36">
        <f t="shared" si="13"/>
        <v>-14320.710000000021</v>
      </c>
      <c r="H60" s="36">
        <f t="shared" si="13"/>
        <v>-145937.51</v>
      </c>
      <c r="I60" s="36">
        <f t="shared" si="13"/>
        <v>-58291.93000000001</v>
      </c>
      <c r="J60" s="36">
        <f t="shared" si="13"/>
        <v>-48922.14000000001</v>
      </c>
      <c r="K60" s="36">
        <f>SUM(B60:J60)</f>
        <v>-988445.5700000001</v>
      </c>
    </row>
    <row r="61" spans="1:11" ht="18.75" customHeight="1">
      <c r="A61" s="16" t="s">
        <v>82</v>
      </c>
      <c r="B61" s="36">
        <f aca="true" t="shared" si="14" ref="B61:J61">B62+B63+B64+B65+B66+B67</f>
        <v>-209893.34</v>
      </c>
      <c r="C61" s="36">
        <f t="shared" si="14"/>
        <v>-210964.27</v>
      </c>
      <c r="D61" s="36">
        <f t="shared" si="14"/>
        <v>-202209.48</v>
      </c>
      <c r="E61" s="36">
        <f t="shared" si="14"/>
        <v>-227794.71000000002</v>
      </c>
      <c r="F61" s="36">
        <f t="shared" si="14"/>
        <v>-224020.06</v>
      </c>
      <c r="G61" s="36">
        <f t="shared" si="14"/>
        <v>-246333.29</v>
      </c>
      <c r="H61" s="36">
        <f t="shared" si="14"/>
        <v>-175638</v>
      </c>
      <c r="I61" s="36">
        <f t="shared" si="14"/>
        <v>-32982</v>
      </c>
      <c r="J61" s="36">
        <f t="shared" si="14"/>
        <v>-58728</v>
      </c>
      <c r="K61" s="36">
        <f aca="true" t="shared" si="15" ref="K61:K92">SUM(B61:J61)</f>
        <v>-1588563.1500000001</v>
      </c>
    </row>
    <row r="62" spans="1:11" ht="18.75" customHeight="1">
      <c r="A62" s="12" t="s">
        <v>83</v>
      </c>
      <c r="B62" s="36">
        <f>-ROUND(B9*$D$3,2)</f>
        <v>-146736</v>
      </c>
      <c r="C62" s="36">
        <f aca="true" t="shared" si="16" ref="C62:J62">-ROUND(C9*$D$3,2)</f>
        <v>-204513</v>
      </c>
      <c r="D62" s="36">
        <f t="shared" si="16"/>
        <v>-178476</v>
      </c>
      <c r="E62" s="36">
        <f t="shared" si="16"/>
        <v>-129687</v>
      </c>
      <c r="F62" s="36">
        <f t="shared" si="16"/>
        <v>-149661</v>
      </c>
      <c r="G62" s="36">
        <f t="shared" si="16"/>
        <v>-181764</v>
      </c>
      <c r="H62" s="36">
        <f t="shared" si="16"/>
        <v>-175548</v>
      </c>
      <c r="I62" s="36">
        <f t="shared" si="16"/>
        <v>-32982</v>
      </c>
      <c r="J62" s="36">
        <f t="shared" si="16"/>
        <v>-58728</v>
      </c>
      <c r="K62" s="36">
        <f t="shared" si="15"/>
        <v>-1258095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-636</v>
      </c>
      <c r="C64" s="36">
        <v>-72</v>
      </c>
      <c r="D64" s="36">
        <v>-189</v>
      </c>
      <c r="E64" s="36">
        <v>-669</v>
      </c>
      <c r="F64" s="36">
        <v>-462</v>
      </c>
      <c r="G64" s="36">
        <v>-357</v>
      </c>
      <c r="H64" s="36">
        <v>0</v>
      </c>
      <c r="I64" s="36">
        <v>0</v>
      </c>
      <c r="J64" s="36">
        <v>0</v>
      </c>
      <c r="K64" s="36">
        <f t="shared" si="15"/>
        <v>-2385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-62521.34</v>
      </c>
      <c r="C66" s="48">
        <v>-6183.27</v>
      </c>
      <c r="D66" s="48">
        <v>-23544.48</v>
      </c>
      <c r="E66" s="48">
        <v>-97438.71</v>
      </c>
      <c r="F66" s="48">
        <v>-73897.06</v>
      </c>
      <c r="G66" s="48">
        <v>-64212.29</v>
      </c>
      <c r="H66" s="19">
        <v>-90</v>
      </c>
      <c r="I66" s="19">
        <v>0</v>
      </c>
      <c r="J66" s="19">
        <v>0</v>
      </c>
      <c r="K66" s="36">
        <f t="shared" si="15"/>
        <v>-327887.14999999997</v>
      </c>
    </row>
    <row r="67" spans="1:11" ht="18.75" customHeight="1">
      <c r="A67" s="12" t="s">
        <v>61</v>
      </c>
      <c r="B67" s="19">
        <v>0</v>
      </c>
      <c r="C67" s="19">
        <v>-196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-15432.06</v>
      </c>
      <c r="C68" s="36">
        <f t="shared" si="17"/>
        <v>-52650.130000000005</v>
      </c>
      <c r="D68" s="36">
        <f t="shared" si="17"/>
        <v>-74785.20999999999</v>
      </c>
      <c r="E68" s="36">
        <f t="shared" si="17"/>
        <v>-61161.76</v>
      </c>
      <c r="F68" s="36">
        <f t="shared" si="17"/>
        <v>-76858.63</v>
      </c>
      <c r="G68" s="36">
        <f t="shared" si="17"/>
        <v>-70973.6</v>
      </c>
      <c r="H68" s="36">
        <f t="shared" si="17"/>
        <v>-14408.47</v>
      </c>
      <c r="I68" s="36">
        <f t="shared" si="17"/>
        <v>-56426.43000000001</v>
      </c>
      <c r="J68" s="36">
        <f t="shared" si="17"/>
        <v>-25173.260000000002</v>
      </c>
      <c r="K68" s="36">
        <f t="shared" si="15"/>
        <v>-447869.55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36">
        <v>-1323</v>
      </c>
      <c r="C76" s="36">
        <v>-31989</v>
      </c>
      <c r="D76" s="36">
        <v>-54330</v>
      </c>
      <c r="E76" s="36">
        <v>-35150</v>
      </c>
      <c r="F76" s="36">
        <v>-57819</v>
      </c>
      <c r="G76" s="36">
        <v>-42515</v>
      </c>
      <c r="H76" s="36">
        <v>-486</v>
      </c>
      <c r="I76" s="36">
        <v>-12320</v>
      </c>
      <c r="J76" s="19">
        <v>0</v>
      </c>
      <c r="K76" s="49">
        <f t="shared" si="15"/>
        <v>-235932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-12433.76</v>
      </c>
      <c r="F92" s="19">
        <v>0</v>
      </c>
      <c r="G92" s="19">
        <v>0</v>
      </c>
      <c r="H92" s="19">
        <v>0</v>
      </c>
      <c r="I92" s="49">
        <v>-7228.05</v>
      </c>
      <c r="J92" s="49">
        <v>-15083.06</v>
      </c>
      <c r="K92" s="49">
        <f t="shared" si="15"/>
        <v>-34744.87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85751.03</v>
      </c>
      <c r="C94" s="49">
        <v>119050.11</v>
      </c>
      <c r="D94" s="49">
        <v>265706.6</v>
      </c>
      <c r="E94" s="49">
        <v>23248.02</v>
      </c>
      <c r="F94" s="49">
        <v>141040.61</v>
      </c>
      <c r="G94" s="49">
        <v>302986.18</v>
      </c>
      <c r="H94" s="49">
        <v>44108.96</v>
      </c>
      <c r="I94" s="49">
        <v>31116.5</v>
      </c>
      <c r="J94" s="49">
        <v>35977.48</v>
      </c>
      <c r="K94" s="49">
        <f aca="true" t="shared" si="18" ref="K94:K100">SUM(B94:J94)</f>
        <v>1048985.49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1326196.79</v>
      </c>
      <c r="C97" s="24">
        <f t="shared" si="19"/>
        <v>2112648.3600000003</v>
      </c>
      <c r="D97" s="24">
        <f t="shared" si="19"/>
        <v>2612588.0500000003</v>
      </c>
      <c r="E97" s="24">
        <f t="shared" si="19"/>
        <v>1232335.51</v>
      </c>
      <c r="F97" s="24">
        <f t="shared" si="19"/>
        <v>1818776.3899999997</v>
      </c>
      <c r="G97" s="24">
        <f t="shared" si="19"/>
        <v>2704913.07</v>
      </c>
      <c r="H97" s="24">
        <f t="shared" si="19"/>
        <v>1338729.49</v>
      </c>
      <c r="I97" s="24">
        <f>+I98+I99</f>
        <v>515363.13000000006</v>
      </c>
      <c r="J97" s="24">
        <f>+J98+J99</f>
        <v>793706.8099999999</v>
      </c>
      <c r="K97" s="49">
        <f t="shared" si="18"/>
        <v>14455257.600000003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1309022.17</v>
      </c>
      <c r="C98" s="24">
        <f t="shared" si="20"/>
        <v>2089947.3900000004</v>
      </c>
      <c r="D98" s="24">
        <f t="shared" si="20"/>
        <v>2589685.3400000003</v>
      </c>
      <c r="E98" s="24">
        <f t="shared" si="20"/>
        <v>1210936.57</v>
      </c>
      <c r="F98" s="24">
        <f t="shared" si="20"/>
        <v>1797955.5799999996</v>
      </c>
      <c r="G98" s="24">
        <f t="shared" si="20"/>
        <v>2676670.65</v>
      </c>
      <c r="H98" s="24">
        <f t="shared" si="20"/>
        <v>1320889.74</v>
      </c>
      <c r="I98" s="24">
        <f t="shared" si="20"/>
        <v>515363.13000000006</v>
      </c>
      <c r="J98" s="24">
        <f t="shared" si="20"/>
        <v>781867.24</v>
      </c>
      <c r="K98" s="49">
        <f t="shared" si="18"/>
        <v>14292337.810000002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14455257.59</v>
      </c>
      <c r="L105" s="55"/>
    </row>
    <row r="106" spans="1:11" ht="18.75" customHeight="1">
      <c r="A106" s="26" t="s">
        <v>78</v>
      </c>
      <c r="B106" s="27">
        <v>168116.71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168116.71</v>
      </c>
    </row>
    <row r="107" spans="1:11" ht="18.75" customHeight="1">
      <c r="A107" s="26" t="s">
        <v>79</v>
      </c>
      <c r="B107" s="27">
        <v>1158080.08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1158080.08</v>
      </c>
    </row>
    <row r="108" spans="1:11" ht="18.75" customHeight="1">
      <c r="A108" s="26" t="s">
        <v>80</v>
      </c>
      <c r="B108" s="41">
        <v>0</v>
      </c>
      <c r="C108" s="27">
        <f>+C97</f>
        <v>2112648.3600000003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2112648.3600000003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2612588.0500000003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2612588.0500000003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1232335.51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1232335.51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341651.72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341651.72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661074.88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661074.88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816049.78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816049.78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910516.26</v>
      </c>
      <c r="H115" s="41">
        <v>0</v>
      </c>
      <c r="I115" s="41">
        <v>0</v>
      </c>
      <c r="J115" s="41">
        <v>0</v>
      </c>
      <c r="K115" s="42">
        <f t="shared" si="22"/>
        <v>910516.26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62301.01</v>
      </c>
      <c r="H116" s="41">
        <v>0</v>
      </c>
      <c r="I116" s="41">
        <v>0</v>
      </c>
      <c r="J116" s="41">
        <v>0</v>
      </c>
      <c r="K116" s="42">
        <f t="shared" si="22"/>
        <v>62301.01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400229.5</v>
      </c>
      <c r="H117" s="41">
        <v>0</v>
      </c>
      <c r="I117" s="41">
        <v>0</v>
      </c>
      <c r="J117" s="41">
        <v>0</v>
      </c>
      <c r="K117" s="42">
        <f t="shared" si="22"/>
        <v>400229.5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364536.69</v>
      </c>
      <c r="H118" s="41">
        <v>0</v>
      </c>
      <c r="I118" s="41">
        <v>0</v>
      </c>
      <c r="J118" s="41">
        <v>0</v>
      </c>
      <c r="K118" s="42">
        <f t="shared" si="22"/>
        <v>364536.69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967329.61</v>
      </c>
      <c r="H119" s="41">
        <v>0</v>
      </c>
      <c r="I119" s="41">
        <v>0</v>
      </c>
      <c r="J119" s="41">
        <v>0</v>
      </c>
      <c r="K119" s="42">
        <f t="shared" si="22"/>
        <v>967329.61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484498.66</v>
      </c>
      <c r="I120" s="41">
        <v>0</v>
      </c>
      <c r="J120" s="41">
        <v>0</v>
      </c>
      <c r="K120" s="42">
        <f t="shared" si="22"/>
        <v>484498.66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854230.83</v>
      </c>
      <c r="I121" s="41">
        <v>0</v>
      </c>
      <c r="J121" s="41">
        <v>0</v>
      </c>
      <c r="K121" s="42">
        <f t="shared" si="22"/>
        <v>854230.83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515363.13</v>
      </c>
      <c r="J122" s="41">
        <v>0</v>
      </c>
      <c r="K122" s="42">
        <f t="shared" si="22"/>
        <v>515363.13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793706.81</v>
      </c>
      <c r="K123" s="45">
        <f t="shared" si="22"/>
        <v>793706.81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2014-08-28T13:23:25Z</dcterms:modified>
  <cp:category/>
  <cp:version/>
  <cp:contentType/>
  <cp:contentStatus/>
</cp:coreProperties>
</file>