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<sst xmlns="http://schemas.openxmlformats.org/spreadsheetml/2006/main" count="127" uniqueCount="127">
  <si>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</si>
  <si>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</si>
  <si>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</si>
  <si>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</si>
  <si>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</si>
  <si>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</si>
  <si>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</si>
  <si>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</si>
  <si>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</si>
  <si>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</si>
  <si>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</si>
  <si>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</si>
  <si>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</si>
  <si>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</si>
  <si>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</si>
  <si>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</si>
  <si>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</si>
  <si>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</si>
  <si>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</si>
  <si>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</si>
  <si>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</si>
  <si>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</si>
  <si>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</si>
  <si>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</si>
  <si>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</si>
  <si>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</si>
  <si>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</si>
  <si>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</si>
  <si>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</si>
  <si>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</si>
  <si>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</si>
  <si>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</si>
  <si>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</si>
  <si>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</si>
  <si>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</si>
  <si>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</si>
  <si>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</si>
  <si>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</si>
  <si>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</si>
  <si>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</si>
  <si>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</si>
  <si>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</si>
  <si>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</si>
  <si>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</si>
  <si>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</si>
  <si>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</si>
  <si>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</si>
  <si>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</si>
  <si>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</si>
  <si>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</si>
  <si>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</si>
  <si>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</si>
  <si>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</si>
  <si>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</si>
  <si>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</si>
  <si>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</si>
  <si>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</si>
  <si>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</si>
  <si>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</si>
  <si>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</si>
  <si>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</si>
  <si>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</si>
  <si>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</si>
  <si>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</si>
  <si>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</si>
  <si>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</si>
  <si>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</si>
  <si>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</si>
  <si>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</si>
  <si>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</si>
  <si>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</si>
  <si>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</si>
  <si>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</si>
  <si>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</si>
  <si>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</si>
  <si>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</si>
  <si>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</si>
  <si>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</si>
  <si>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</si>
  <si>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</si>
  <si>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</si>
  <si>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</si>
  <si>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</si>
  <si>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</si>
  <si>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</si>
  <si>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</si>
  <si>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</si>
  <si>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</si>
  <si>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</si>
  <si>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</si>
  <si>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</si>
  <si>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</si>
  <si>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</si>
  <si>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</si>
  <si>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</si>
  <si>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</si>
  <si>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</si>
  <si>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</si>
  <si>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</si>
  <si>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</si>
  <si>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</si>
  <si>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</si>
  <si>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</si>
  <si>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</si>
  <si>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</si>
  <si>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</si>
  <si>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</si>
  <si>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</si>
  <si>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</si>
  <si>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</si>
  <si>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</si>
  <si>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</si>
  <si>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</si>
  <si>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</si>
  <si>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</si>
  <si>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</si>
  <si>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</si>
  <si>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</si>
  <si>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</si>
  <si>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</si>
  <si>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</si>
  <si>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</si>
  <si>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</si>
  <si>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</si>
  <si>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</si>
  <si>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</si>
  <si>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20/08/14 - VENCIMENTO 27/08/14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</si>
</sst>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9" sqref="A9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567803</v>
      </c>
      <c r="C7" s="9">
        <f t="shared" si="0"/>
        <v>761963</v>
      </c>
      <c r="D7" s="9">
        <f t="shared" si="0"/>
        <v>811536</v>
      </c>
      <c r="E7" s="9">
        <f t="shared" si="0"/>
        <v>552008</v>
      </c>
      <c r="F7" s="9">
        <f t="shared" si="0"/>
        <v>760675</v>
      </c>
      <c r="G7" s="9">
        <f t="shared" si="0"/>
        <v>1165813</v>
      </c>
      <c r="H7" s="9">
        <f t="shared" si="0"/>
        <v>547979</v>
      </c>
      <c r="I7" s="9">
        <f t="shared" si="0"/>
        <v>118389</v>
      </c>
      <c r="J7" s="9">
        <f t="shared" si="0"/>
        <v>318722</v>
      </c>
      <c r="K7" s="9">
        <f t="shared" si="0"/>
        <v>5604888</v>
      </c>
      <c r="L7" s="53"/>
    </row>
    <row r="8" spans="1:11" ht="17.25" customHeight="1">
      <c r="A8" s="10" t="s">
        <v>121</v>
      </c>
      <c r="B8" s="11">
        <f>B9+B12+B16</f>
        <v>338254</v>
      </c>
      <c r="C8" s="11">
        <f aca="true" t="shared" si="1" ref="C8:J8">C9+C12+C16</f>
        <v>462005</v>
      </c>
      <c r="D8" s="11">
        <f t="shared" si="1"/>
        <v>461225</v>
      </c>
      <c r="E8" s="11">
        <f t="shared" si="1"/>
        <v>328393</v>
      </c>
      <c r="F8" s="11">
        <f t="shared" si="1"/>
        <v>427713</v>
      </c>
      <c r="G8" s="11">
        <f t="shared" si="1"/>
        <v>636100</v>
      </c>
      <c r="H8" s="11">
        <f t="shared" si="1"/>
        <v>341755</v>
      </c>
      <c r="I8" s="11">
        <f t="shared" si="1"/>
        <v>63313</v>
      </c>
      <c r="J8" s="11">
        <f t="shared" si="1"/>
        <v>179156</v>
      </c>
      <c r="K8" s="11">
        <f>SUM(B8:J8)</f>
        <v>3237914</v>
      </c>
    </row>
    <row r="9" spans="1:11" ht="17.25" customHeight="1">
      <c r="A9" s="15" t="s">
        <v>17</v>
      </c>
      <c r="B9" s="13">
        <f>+B10+B11</f>
        <v>44613</v>
      </c>
      <c r="C9" s="13">
        <f aca="true" t="shared" si="2" ref="C9:J9">+C10+C11</f>
        <v>63089</v>
      </c>
      <c r="D9" s="13">
        <f t="shared" si="2"/>
        <v>56632</v>
      </c>
      <c r="E9" s="13">
        <f t="shared" si="2"/>
        <v>42717</v>
      </c>
      <c r="F9" s="13">
        <f t="shared" si="2"/>
        <v>48525</v>
      </c>
      <c r="G9" s="13">
        <f t="shared" si="2"/>
        <v>57066</v>
      </c>
      <c r="H9" s="13">
        <f t="shared" si="2"/>
        <v>55319</v>
      </c>
      <c r="I9" s="13">
        <f t="shared" si="2"/>
        <v>9821</v>
      </c>
      <c r="J9" s="13">
        <f t="shared" si="2"/>
        <v>19216</v>
      </c>
      <c r="K9" s="11">
        <f>SUM(B9:J9)</f>
        <v>396998</v>
      </c>
    </row>
    <row r="10" spans="1:11" ht="17.25" customHeight="1">
      <c r="A10" s="30" t="s">
        <v>18</v>
      </c>
      <c r="B10" s="13">
        <v>44613</v>
      </c>
      <c r="C10" s="13">
        <v>63089</v>
      </c>
      <c r="D10" s="13">
        <v>56632</v>
      </c>
      <c r="E10" s="13">
        <v>42717</v>
      </c>
      <c r="F10" s="13">
        <v>48525</v>
      </c>
      <c r="G10" s="13">
        <v>57066</v>
      </c>
      <c r="H10" s="13">
        <v>55319</v>
      </c>
      <c r="I10" s="13">
        <v>9821</v>
      </c>
      <c r="J10" s="13">
        <v>19216</v>
      </c>
      <c r="K10" s="11">
        <f>SUM(B10:J10)</f>
        <v>396998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284131</v>
      </c>
      <c r="C12" s="17">
        <f t="shared" si="3"/>
        <v>385447</v>
      </c>
      <c r="D12" s="17">
        <f t="shared" si="3"/>
        <v>391951</v>
      </c>
      <c r="E12" s="17">
        <f t="shared" si="3"/>
        <v>277098</v>
      </c>
      <c r="F12" s="17">
        <f t="shared" si="3"/>
        <v>367382</v>
      </c>
      <c r="G12" s="17">
        <f t="shared" si="3"/>
        <v>561010</v>
      </c>
      <c r="H12" s="17">
        <f t="shared" si="3"/>
        <v>278185</v>
      </c>
      <c r="I12" s="17">
        <f t="shared" si="3"/>
        <v>51322</v>
      </c>
      <c r="J12" s="17">
        <f t="shared" si="3"/>
        <v>154829</v>
      </c>
      <c r="K12" s="11">
        <f aca="true" t="shared" si="4" ref="K12:K27">SUM(B12:J12)</f>
        <v>2751355</v>
      </c>
    </row>
    <row r="13" spans="1:13" ht="17.25" customHeight="1">
      <c r="A13" s="14" t="s">
        <v>20</v>
      </c>
      <c r="B13" s="13">
        <v>126027</v>
      </c>
      <c r="C13" s="13">
        <v>179754</v>
      </c>
      <c r="D13" s="13">
        <v>187752</v>
      </c>
      <c r="E13" s="13">
        <v>131536</v>
      </c>
      <c r="F13" s="13">
        <v>172368</v>
      </c>
      <c r="G13" s="13">
        <v>254884</v>
      </c>
      <c r="H13" s="13">
        <v>124735</v>
      </c>
      <c r="I13" s="13">
        <v>26126</v>
      </c>
      <c r="J13" s="13">
        <v>73709</v>
      </c>
      <c r="K13" s="11">
        <f t="shared" si="4"/>
        <v>1276891</v>
      </c>
      <c r="L13" s="53"/>
      <c r="M13" s="54"/>
    </row>
    <row r="14" spans="1:12" ht="17.25" customHeight="1">
      <c r="A14" s="14" t="s">
        <v>21</v>
      </c>
      <c r="B14" s="13">
        <v>124356</v>
      </c>
      <c r="C14" s="13">
        <v>156086</v>
      </c>
      <c r="D14" s="13">
        <v>154827</v>
      </c>
      <c r="E14" s="13">
        <v>114036</v>
      </c>
      <c r="F14" s="13">
        <v>153692</v>
      </c>
      <c r="G14" s="13">
        <v>253182</v>
      </c>
      <c r="H14" s="13">
        <v>121625</v>
      </c>
      <c r="I14" s="13">
        <v>18212</v>
      </c>
      <c r="J14" s="13">
        <v>61300</v>
      </c>
      <c r="K14" s="11">
        <f t="shared" si="4"/>
        <v>1157316</v>
      </c>
      <c r="L14" s="53"/>
    </row>
    <row r="15" spans="1:11" ht="17.25" customHeight="1">
      <c r="A15" s="14" t="s">
        <v>22</v>
      </c>
      <c r="B15" s="13">
        <v>33748</v>
      </c>
      <c r="C15" s="13">
        <v>49607</v>
      </c>
      <c r="D15" s="13">
        <v>49372</v>
      </c>
      <c r="E15" s="13">
        <v>31526</v>
      </c>
      <c r="F15" s="13">
        <v>41322</v>
      </c>
      <c r="G15" s="13">
        <v>52944</v>
      </c>
      <c r="H15" s="13">
        <v>31825</v>
      </c>
      <c r="I15" s="13">
        <v>6984</v>
      </c>
      <c r="J15" s="13">
        <v>19820</v>
      </c>
      <c r="K15" s="11">
        <f t="shared" si="4"/>
        <v>317148</v>
      </c>
    </row>
    <row r="16" spans="1:11" ht="17.25" customHeight="1">
      <c r="A16" s="15" t="s">
        <v>117</v>
      </c>
      <c r="B16" s="13">
        <f>B17+B18+B19</f>
        <v>9510</v>
      </c>
      <c r="C16" s="13">
        <f aca="true" t="shared" si="5" ref="C16:J16">C17+C18+C19</f>
        <v>13469</v>
      </c>
      <c r="D16" s="13">
        <f t="shared" si="5"/>
        <v>12642</v>
      </c>
      <c r="E16" s="13">
        <f t="shared" si="5"/>
        <v>8578</v>
      </c>
      <c r="F16" s="13">
        <f t="shared" si="5"/>
        <v>11806</v>
      </c>
      <c r="G16" s="13">
        <f t="shared" si="5"/>
        <v>18024</v>
      </c>
      <c r="H16" s="13">
        <f t="shared" si="5"/>
        <v>8251</v>
      </c>
      <c r="I16" s="13">
        <f t="shared" si="5"/>
        <v>2170</v>
      </c>
      <c r="J16" s="13">
        <f t="shared" si="5"/>
        <v>5111</v>
      </c>
      <c r="K16" s="11">
        <f t="shared" si="4"/>
        <v>89561</v>
      </c>
    </row>
    <row r="17" spans="1:11" ht="17.25" customHeight="1">
      <c r="A17" s="14" t="s">
        <v>118</v>
      </c>
      <c r="B17" s="13">
        <v>3957</v>
      </c>
      <c r="C17" s="13">
        <v>5735</v>
      </c>
      <c r="D17" s="13">
        <v>5255</v>
      </c>
      <c r="E17" s="13">
        <v>3934</v>
      </c>
      <c r="F17" s="13">
        <v>5205</v>
      </c>
      <c r="G17" s="13">
        <v>8516</v>
      </c>
      <c r="H17" s="13">
        <v>4090</v>
      </c>
      <c r="I17" s="13">
        <v>936</v>
      </c>
      <c r="J17" s="13">
        <v>2237</v>
      </c>
      <c r="K17" s="11">
        <f t="shared" si="4"/>
        <v>39865</v>
      </c>
    </row>
    <row r="18" spans="1:11" ht="17.25" customHeight="1">
      <c r="A18" s="14" t="s">
        <v>119</v>
      </c>
      <c r="B18" s="13">
        <v>262</v>
      </c>
      <c r="C18" s="13">
        <v>372</v>
      </c>
      <c r="D18" s="13">
        <v>373</v>
      </c>
      <c r="E18" s="13">
        <v>310</v>
      </c>
      <c r="F18" s="13">
        <v>407</v>
      </c>
      <c r="G18" s="13">
        <v>705</v>
      </c>
      <c r="H18" s="13">
        <v>298</v>
      </c>
      <c r="I18" s="13">
        <v>73</v>
      </c>
      <c r="J18" s="13">
        <v>180</v>
      </c>
      <c r="K18" s="11">
        <f t="shared" si="4"/>
        <v>2980</v>
      </c>
    </row>
    <row r="19" spans="1:11" ht="17.25" customHeight="1">
      <c r="A19" s="14" t="s">
        <v>120</v>
      </c>
      <c r="B19" s="13">
        <v>5291</v>
      </c>
      <c r="C19" s="13">
        <v>7362</v>
      </c>
      <c r="D19" s="13">
        <v>7014</v>
      </c>
      <c r="E19" s="13">
        <v>4334</v>
      </c>
      <c r="F19" s="13">
        <v>6194</v>
      </c>
      <c r="G19" s="13">
        <v>8803</v>
      </c>
      <c r="H19" s="13">
        <v>3863</v>
      </c>
      <c r="I19" s="13">
        <v>1161</v>
      </c>
      <c r="J19" s="13">
        <v>2694</v>
      </c>
      <c r="K19" s="11">
        <f t="shared" si="4"/>
        <v>46716</v>
      </c>
    </row>
    <row r="20" spans="1:11" ht="17.25" customHeight="1">
      <c r="A20" s="16" t="s">
        <v>23</v>
      </c>
      <c r="B20" s="11">
        <f>+B21+B22+B23</f>
        <v>183939</v>
      </c>
      <c r="C20" s="11">
        <f aca="true" t="shared" si="6" ref="C20:J20">+C21+C22+C23</f>
        <v>226240</v>
      </c>
      <c r="D20" s="11">
        <f t="shared" si="6"/>
        <v>260788</v>
      </c>
      <c r="E20" s="11">
        <f t="shared" si="6"/>
        <v>169465</v>
      </c>
      <c r="F20" s="11">
        <f t="shared" si="6"/>
        <v>266979</v>
      </c>
      <c r="G20" s="11">
        <f t="shared" si="6"/>
        <v>455847</v>
      </c>
      <c r="H20" s="11">
        <f t="shared" si="6"/>
        <v>165183</v>
      </c>
      <c r="I20" s="11">
        <f t="shared" si="6"/>
        <v>39482</v>
      </c>
      <c r="J20" s="11">
        <f t="shared" si="6"/>
        <v>98996</v>
      </c>
      <c r="K20" s="11">
        <f t="shared" si="4"/>
        <v>1866919</v>
      </c>
    </row>
    <row r="21" spans="1:12" ht="17.25" customHeight="1">
      <c r="A21" s="12" t="s">
        <v>24</v>
      </c>
      <c r="B21" s="13">
        <v>93617</v>
      </c>
      <c r="C21" s="13">
        <v>124168</v>
      </c>
      <c r="D21" s="13">
        <v>144622</v>
      </c>
      <c r="E21" s="13">
        <v>93220</v>
      </c>
      <c r="F21" s="13">
        <v>143858</v>
      </c>
      <c r="G21" s="13">
        <v>232359</v>
      </c>
      <c r="H21" s="13">
        <v>89452</v>
      </c>
      <c r="I21" s="13">
        <v>22584</v>
      </c>
      <c r="J21" s="13">
        <v>53636</v>
      </c>
      <c r="K21" s="11">
        <f t="shared" si="4"/>
        <v>997516</v>
      </c>
      <c r="L21" s="53"/>
    </row>
    <row r="22" spans="1:12" ht="17.25" customHeight="1">
      <c r="A22" s="12" t="s">
        <v>25</v>
      </c>
      <c r="B22" s="13">
        <v>72440</v>
      </c>
      <c r="C22" s="13">
        <v>79410</v>
      </c>
      <c r="D22" s="13">
        <v>90072</v>
      </c>
      <c r="E22" s="13">
        <v>61797</v>
      </c>
      <c r="F22" s="13">
        <v>99815</v>
      </c>
      <c r="G22" s="13">
        <v>188424</v>
      </c>
      <c r="H22" s="13">
        <v>61139</v>
      </c>
      <c r="I22" s="13">
        <v>12871</v>
      </c>
      <c r="J22" s="13">
        <v>34904</v>
      </c>
      <c r="K22" s="11">
        <f t="shared" si="4"/>
        <v>700872</v>
      </c>
      <c r="L22" s="53"/>
    </row>
    <row r="23" spans="1:11" ht="17.25" customHeight="1">
      <c r="A23" s="12" t="s">
        <v>26</v>
      </c>
      <c r="B23" s="13">
        <v>17882</v>
      </c>
      <c r="C23" s="13">
        <v>22662</v>
      </c>
      <c r="D23" s="13">
        <v>26094</v>
      </c>
      <c r="E23" s="13">
        <v>14448</v>
      </c>
      <c r="F23" s="13">
        <v>23306</v>
      </c>
      <c r="G23" s="13">
        <v>35064</v>
      </c>
      <c r="H23" s="13">
        <v>14592</v>
      </c>
      <c r="I23" s="13">
        <v>4027</v>
      </c>
      <c r="J23" s="13">
        <v>10456</v>
      </c>
      <c r="K23" s="11">
        <f t="shared" si="4"/>
        <v>168531</v>
      </c>
    </row>
    <row r="24" spans="1:11" ht="17.25" customHeight="1">
      <c r="A24" s="16" t="s">
        <v>27</v>
      </c>
      <c r="B24" s="13">
        <v>45610</v>
      </c>
      <c r="C24" s="13">
        <v>73718</v>
      </c>
      <c r="D24" s="13">
        <v>89523</v>
      </c>
      <c r="E24" s="13">
        <v>54150</v>
      </c>
      <c r="F24" s="13">
        <v>65983</v>
      </c>
      <c r="G24" s="13">
        <v>73866</v>
      </c>
      <c r="H24" s="13">
        <v>36850</v>
      </c>
      <c r="I24" s="13">
        <v>15594</v>
      </c>
      <c r="J24" s="13">
        <v>40570</v>
      </c>
      <c r="K24" s="11">
        <f t="shared" si="4"/>
        <v>495864</v>
      </c>
    </row>
    <row r="25" spans="1:12" ht="17.25" customHeight="1">
      <c r="A25" s="12" t="s">
        <v>28</v>
      </c>
      <c r="B25" s="13">
        <v>29190</v>
      </c>
      <c r="C25" s="13">
        <v>47180</v>
      </c>
      <c r="D25" s="13">
        <v>57295</v>
      </c>
      <c r="E25" s="13">
        <v>34656</v>
      </c>
      <c r="F25" s="13">
        <v>42229</v>
      </c>
      <c r="G25" s="13">
        <v>47274</v>
      </c>
      <c r="H25" s="13">
        <v>23584</v>
      </c>
      <c r="I25" s="13">
        <v>9980</v>
      </c>
      <c r="J25" s="13">
        <v>25965</v>
      </c>
      <c r="K25" s="11">
        <f t="shared" si="4"/>
        <v>317353</v>
      </c>
      <c r="L25" s="53"/>
    </row>
    <row r="26" spans="1:12" ht="17.25" customHeight="1">
      <c r="A26" s="12" t="s">
        <v>29</v>
      </c>
      <c r="B26" s="13">
        <v>16420</v>
      </c>
      <c r="C26" s="13">
        <v>26538</v>
      </c>
      <c r="D26" s="13">
        <v>32228</v>
      </c>
      <c r="E26" s="13">
        <v>19494</v>
      </c>
      <c r="F26" s="13">
        <v>23754</v>
      </c>
      <c r="G26" s="13">
        <v>26592</v>
      </c>
      <c r="H26" s="13">
        <v>13266</v>
      </c>
      <c r="I26" s="13">
        <v>5614</v>
      </c>
      <c r="J26" s="13">
        <v>14605</v>
      </c>
      <c r="K26" s="11">
        <f t="shared" si="4"/>
        <v>178511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4191</v>
      </c>
      <c r="I27" s="11">
        <v>0</v>
      </c>
      <c r="J27" s="11">
        <v>0</v>
      </c>
      <c r="K27" s="11">
        <f t="shared" si="4"/>
        <v>4191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17206.96</v>
      </c>
      <c r="I35" s="19">
        <v>0</v>
      </c>
      <c r="J35" s="19">
        <v>0</v>
      </c>
      <c r="K35" s="23">
        <f>SUM(B35:J35)</f>
        <v>17206.96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1387680.7200000002</v>
      </c>
      <c r="C47" s="22">
        <f aca="true" t="shared" si="9" ref="C47:H47">+C48+C56</f>
        <v>2120465.8800000004</v>
      </c>
      <c r="D47" s="22">
        <f t="shared" si="9"/>
        <v>2561143.86</v>
      </c>
      <c r="E47" s="22">
        <f t="shared" si="9"/>
        <v>1476492.03</v>
      </c>
      <c r="F47" s="22">
        <f t="shared" si="9"/>
        <v>1967388.1400000001</v>
      </c>
      <c r="G47" s="22">
        <f t="shared" si="9"/>
        <v>2594663.16</v>
      </c>
      <c r="H47" s="22">
        <f t="shared" si="9"/>
        <v>1418255.3</v>
      </c>
      <c r="I47" s="22">
        <f>+I48+I56</f>
        <v>530465.59</v>
      </c>
      <c r="J47" s="22">
        <f>+J48+J56</f>
        <v>859586.67</v>
      </c>
      <c r="K47" s="22">
        <f>SUM(B47:J47)</f>
        <v>14916141.350000001</v>
      </c>
    </row>
    <row r="48" spans="1:11" ht="17.25" customHeight="1">
      <c r="A48" s="16" t="s">
        <v>48</v>
      </c>
      <c r="B48" s="23">
        <f>SUM(B49:B55)</f>
        <v>1370506.1</v>
      </c>
      <c r="C48" s="23">
        <f aca="true" t="shared" si="10" ref="C48:H48">SUM(C49:C55)</f>
        <v>2097764.91</v>
      </c>
      <c r="D48" s="23">
        <f t="shared" si="10"/>
        <v>2538241.15</v>
      </c>
      <c r="E48" s="23">
        <f t="shared" si="10"/>
        <v>1455093.09</v>
      </c>
      <c r="F48" s="23">
        <f t="shared" si="10"/>
        <v>1946567.33</v>
      </c>
      <c r="G48" s="23">
        <f t="shared" si="10"/>
        <v>2566420.74</v>
      </c>
      <c r="H48" s="23">
        <f t="shared" si="10"/>
        <v>1400415.55</v>
      </c>
      <c r="I48" s="23">
        <f>SUM(I49:I55)</f>
        <v>530465.59</v>
      </c>
      <c r="J48" s="23">
        <f>SUM(J49:J55)</f>
        <v>846748.74</v>
      </c>
      <c r="K48" s="23">
        <f aca="true" t="shared" si="11" ref="K48:K56">SUM(B48:J48)</f>
        <v>14752223.200000001</v>
      </c>
    </row>
    <row r="49" spans="1:11" ht="17.25" customHeight="1">
      <c r="A49" s="35" t="s">
        <v>49</v>
      </c>
      <c r="B49" s="23">
        <f aca="true" t="shared" si="12" ref="B49:H49">ROUND(B30*B7,2)</f>
        <v>1370506.1</v>
      </c>
      <c r="C49" s="23">
        <f t="shared" si="12"/>
        <v>2093112.36</v>
      </c>
      <c r="D49" s="23">
        <f t="shared" si="12"/>
        <v>2538241.15</v>
      </c>
      <c r="E49" s="23">
        <f t="shared" si="12"/>
        <v>1455093.09</v>
      </c>
      <c r="F49" s="23">
        <f t="shared" si="12"/>
        <v>1946567.33</v>
      </c>
      <c r="G49" s="23">
        <f t="shared" si="12"/>
        <v>2566420.74</v>
      </c>
      <c r="H49" s="23">
        <f t="shared" si="12"/>
        <v>1383208.59</v>
      </c>
      <c r="I49" s="23">
        <f>ROUND(I30*I7,2)</f>
        <v>530465.59</v>
      </c>
      <c r="J49" s="23">
        <f>ROUND(J30*J7,2)</f>
        <v>846748.74</v>
      </c>
      <c r="K49" s="23">
        <f t="shared" si="11"/>
        <v>14730363.69</v>
      </c>
    </row>
    <row r="50" spans="1:11" ht="17.25" customHeight="1">
      <c r="A50" s="35" t="s">
        <v>50</v>
      </c>
      <c r="B50" s="19">
        <v>0</v>
      </c>
      <c r="C50" s="23">
        <f>ROUND(C31*C7,2)</f>
        <v>4652.55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4652.55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17206.96</v>
      </c>
      <c r="I53" s="32">
        <f>+I35</f>
        <v>0</v>
      </c>
      <c r="J53" s="32">
        <f>+J35</f>
        <v>0</v>
      </c>
      <c r="K53" s="23">
        <f t="shared" si="11"/>
        <v>17206.96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1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-216557.97999999998</v>
      </c>
      <c r="C60" s="36">
        <f t="shared" si="13"/>
        <v>-213735.42</v>
      </c>
      <c r="D60" s="36">
        <f t="shared" si="13"/>
        <v>-218258.94</v>
      </c>
      <c r="E60" s="36">
        <f t="shared" si="13"/>
        <v>-265773.3</v>
      </c>
      <c r="F60" s="36">
        <f t="shared" si="13"/>
        <v>-240891.1</v>
      </c>
      <c r="G60" s="36">
        <f t="shared" si="13"/>
        <v>-275255.16</v>
      </c>
      <c r="H60" s="36">
        <f t="shared" si="13"/>
        <v>-179879.47</v>
      </c>
      <c r="I60" s="36">
        <f t="shared" si="13"/>
        <v>-73025.25</v>
      </c>
      <c r="J60" s="36">
        <f t="shared" si="13"/>
        <v>-84123.16</v>
      </c>
      <c r="K60" s="36">
        <f>SUM(B60:J60)</f>
        <v>-1767499.78</v>
      </c>
    </row>
    <row r="61" spans="1:11" ht="18.75" customHeight="1">
      <c r="A61" s="16" t="s">
        <v>82</v>
      </c>
      <c r="B61" s="36">
        <f aca="true" t="shared" si="14" ref="B61:J61">B62+B63+B64+B65+B66+B67</f>
        <v>-202448.91999999998</v>
      </c>
      <c r="C61" s="36">
        <f t="shared" si="14"/>
        <v>-193074.29</v>
      </c>
      <c r="D61" s="36">
        <f t="shared" si="14"/>
        <v>-197803.73</v>
      </c>
      <c r="E61" s="36">
        <f t="shared" si="14"/>
        <v>-239940.41999999998</v>
      </c>
      <c r="F61" s="36">
        <f t="shared" si="14"/>
        <v>-221851.47</v>
      </c>
      <c r="G61" s="36">
        <f t="shared" si="14"/>
        <v>-246796.56</v>
      </c>
      <c r="H61" s="36">
        <f t="shared" si="14"/>
        <v>-165957</v>
      </c>
      <c r="I61" s="36">
        <f t="shared" si="14"/>
        <v>-29463</v>
      </c>
      <c r="J61" s="36">
        <f t="shared" si="14"/>
        <v>-57648</v>
      </c>
      <c r="K61" s="36">
        <f aca="true" t="shared" si="15" ref="K61:K92">SUM(B61:J61)</f>
        <v>-1554983.39</v>
      </c>
    </row>
    <row r="62" spans="1:11" ht="18.75" customHeight="1">
      <c r="A62" s="12" t="s">
        <v>83</v>
      </c>
      <c r="B62" s="36">
        <f>-ROUND(B9*$D$3,2)</f>
        <v>-133839</v>
      </c>
      <c r="C62" s="36">
        <f aca="true" t="shared" si="16" ref="C62:J62">-ROUND(C9*$D$3,2)</f>
        <v>-189267</v>
      </c>
      <c r="D62" s="36">
        <f t="shared" si="16"/>
        <v>-169896</v>
      </c>
      <c r="E62" s="36">
        <f t="shared" si="16"/>
        <v>-128151</v>
      </c>
      <c r="F62" s="36">
        <f t="shared" si="16"/>
        <v>-145575</v>
      </c>
      <c r="G62" s="36">
        <f t="shared" si="16"/>
        <v>-171198</v>
      </c>
      <c r="H62" s="36">
        <f t="shared" si="16"/>
        <v>-165957</v>
      </c>
      <c r="I62" s="36">
        <f t="shared" si="16"/>
        <v>-29463</v>
      </c>
      <c r="J62" s="36">
        <f t="shared" si="16"/>
        <v>-57648</v>
      </c>
      <c r="K62" s="36">
        <f t="shared" si="15"/>
        <v>-1190994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-663</v>
      </c>
      <c r="C64" s="36">
        <v>-90</v>
      </c>
      <c r="D64" s="36">
        <v>-270</v>
      </c>
      <c r="E64" s="36">
        <v>-771</v>
      </c>
      <c r="F64" s="36">
        <v>-414</v>
      </c>
      <c r="G64" s="36">
        <v>-411</v>
      </c>
      <c r="H64" s="36">
        <v>0</v>
      </c>
      <c r="I64" s="36">
        <v>0</v>
      </c>
      <c r="J64" s="36">
        <v>0</v>
      </c>
      <c r="K64" s="36">
        <f t="shared" si="15"/>
        <v>-2619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-67946.92</v>
      </c>
      <c r="C66" s="48">
        <v>-3717.29</v>
      </c>
      <c r="D66" s="48">
        <v>-27609.73</v>
      </c>
      <c r="E66" s="48">
        <v>-111018.42</v>
      </c>
      <c r="F66" s="48">
        <v>-75834.47</v>
      </c>
      <c r="G66" s="48">
        <v>-75187.56</v>
      </c>
      <c r="H66" s="19">
        <v>0</v>
      </c>
      <c r="I66" s="19">
        <v>0</v>
      </c>
      <c r="J66" s="19">
        <v>0</v>
      </c>
      <c r="K66" s="36">
        <f t="shared" si="15"/>
        <v>-361314.38999999996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-28</v>
      </c>
      <c r="E67" s="19">
        <v>0</v>
      </c>
      <c r="F67" s="19">
        <v>-28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-25832.879999999997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-43562.25000000001</v>
      </c>
      <c r="J68" s="36">
        <f t="shared" si="17"/>
        <v>-25476.800000000003</v>
      </c>
      <c r="K68" s="36">
        <f t="shared" si="15"/>
        <v>-211518.03000000003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-12254.88</v>
      </c>
      <c r="F92" s="19">
        <v>0</v>
      </c>
      <c r="G92" s="19">
        <v>0</v>
      </c>
      <c r="H92" s="19">
        <v>0</v>
      </c>
      <c r="I92" s="49">
        <v>-6683.87</v>
      </c>
      <c r="J92" s="49">
        <v>-15386.6</v>
      </c>
      <c r="K92" s="49">
        <f t="shared" si="15"/>
        <v>-34325.35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1171122.7400000002</v>
      </c>
      <c r="C97" s="24">
        <f t="shared" si="19"/>
        <v>1906730.4600000002</v>
      </c>
      <c r="D97" s="24">
        <f t="shared" si="19"/>
        <v>2342884.92</v>
      </c>
      <c r="E97" s="24">
        <f t="shared" si="19"/>
        <v>1210718.7300000002</v>
      </c>
      <c r="F97" s="24">
        <f t="shared" si="19"/>
        <v>1726497.0400000003</v>
      </c>
      <c r="G97" s="24">
        <f t="shared" si="19"/>
        <v>2319408</v>
      </c>
      <c r="H97" s="24">
        <f t="shared" si="19"/>
        <v>1238375.83</v>
      </c>
      <c r="I97" s="24">
        <f>+I98+I99</f>
        <v>457440.33999999997</v>
      </c>
      <c r="J97" s="24">
        <f>+J98+J99</f>
        <v>775463.5099999999</v>
      </c>
      <c r="K97" s="49">
        <f t="shared" si="18"/>
        <v>13148641.57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1153948.12</v>
      </c>
      <c r="C98" s="24">
        <f t="shared" si="20"/>
        <v>1884029.4900000002</v>
      </c>
      <c r="D98" s="24">
        <f t="shared" si="20"/>
        <v>2319982.21</v>
      </c>
      <c r="E98" s="24">
        <f t="shared" si="20"/>
        <v>1189319.7900000003</v>
      </c>
      <c r="F98" s="24">
        <f t="shared" si="20"/>
        <v>1705676.2300000002</v>
      </c>
      <c r="G98" s="24">
        <f t="shared" si="20"/>
        <v>2291165.58</v>
      </c>
      <c r="H98" s="24">
        <f t="shared" si="20"/>
        <v>1220536.08</v>
      </c>
      <c r="I98" s="24">
        <f t="shared" si="20"/>
        <v>457440.33999999997</v>
      </c>
      <c r="J98" s="24">
        <f t="shared" si="20"/>
        <v>763623.94</v>
      </c>
      <c r="K98" s="49">
        <f t="shared" si="18"/>
        <v>12985721.780000001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11839.57</v>
      </c>
      <c r="K99" s="49">
        <f t="shared" si="18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13148641.56</v>
      </c>
      <c r="L105" s="55"/>
    </row>
    <row r="106" spans="1:11" ht="18.75" customHeight="1">
      <c r="A106" s="26" t="s">
        <v>78</v>
      </c>
      <c r="B106" s="27">
        <v>160895.42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160895.42</v>
      </c>
    </row>
    <row r="107" spans="1:11" ht="18.75" customHeight="1">
      <c r="A107" s="26" t="s">
        <v>79</v>
      </c>
      <c r="B107" s="27">
        <v>1010227.32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1010227.32</v>
      </c>
    </row>
    <row r="108" spans="1:11" ht="18.75" customHeight="1">
      <c r="A108" s="26" t="s">
        <v>80</v>
      </c>
      <c r="B108" s="41">
        <v>0</v>
      </c>
      <c r="C108" s="27">
        <f>+C97</f>
        <v>1906730.4600000002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1906730.4600000002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2342884.92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2342884.92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1210718.7300000002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1210718.7300000002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329130.22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329130.22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628246.02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628246.02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769120.8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769120.8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686645.13</v>
      </c>
      <c r="H115" s="41">
        <v>0</v>
      </c>
      <c r="I115" s="41">
        <v>0</v>
      </c>
      <c r="J115" s="41">
        <v>0</v>
      </c>
      <c r="K115" s="42">
        <f t="shared" si="22"/>
        <v>686645.13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54593.73</v>
      </c>
      <c r="H116" s="41">
        <v>0</v>
      </c>
      <c r="I116" s="41">
        <v>0</v>
      </c>
      <c r="J116" s="41">
        <v>0</v>
      </c>
      <c r="K116" s="42">
        <f t="shared" si="22"/>
        <v>54593.73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369702.52</v>
      </c>
      <c r="H117" s="41">
        <v>0</v>
      </c>
      <c r="I117" s="41">
        <v>0</v>
      </c>
      <c r="J117" s="41">
        <v>0</v>
      </c>
      <c r="K117" s="42">
        <f t="shared" si="22"/>
        <v>369702.52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341021.8</v>
      </c>
      <c r="H118" s="41">
        <v>0</v>
      </c>
      <c r="I118" s="41">
        <v>0</v>
      </c>
      <c r="J118" s="41">
        <v>0</v>
      </c>
      <c r="K118" s="42">
        <f t="shared" si="22"/>
        <v>341021.8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867444.82</v>
      </c>
      <c r="H119" s="41">
        <v>0</v>
      </c>
      <c r="I119" s="41">
        <v>0</v>
      </c>
      <c r="J119" s="41">
        <v>0</v>
      </c>
      <c r="K119" s="42">
        <f t="shared" si="22"/>
        <v>867444.82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437140.13</v>
      </c>
      <c r="I120" s="41">
        <v>0</v>
      </c>
      <c r="J120" s="41">
        <v>0</v>
      </c>
      <c r="K120" s="42">
        <f t="shared" si="22"/>
        <v>437140.13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801235.69</v>
      </c>
      <c r="I121" s="41">
        <v>0</v>
      </c>
      <c r="J121" s="41">
        <v>0</v>
      </c>
      <c r="K121" s="42">
        <f t="shared" si="22"/>
        <v>801235.69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457440.34</v>
      </c>
      <c r="J122" s="41">
        <v>0</v>
      </c>
      <c r="K122" s="42">
        <f t="shared" si="22"/>
        <v>457440.34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775463.51</v>
      </c>
      <c r="K123" s="45">
        <f t="shared" si="22"/>
        <v>775463.51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2014-08-26T19:17:09Z</dcterms:modified>
  <cp:category/>
  <cp:version/>
  <cp:contentType/>
  <cp:contentStatus/>
</cp:coreProperties>
</file>