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<sst xmlns="http://schemas.openxmlformats.org/spreadsheetml/2006/main" count="127" uniqueCount="127">
  <si>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</si>
  <si>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</si>
  <si>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</si>
  <si>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</si>
  <si>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</si>
  <si>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</si>
  <si>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</si>
  <si>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</si>
  <si>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</si>
  <si>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</si>
  <si>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</si>
  <si>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</si>
  <si>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</si>
  <si>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</si>
  <si>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</si>
  <si>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</si>
  <si>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</si>
  <si>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</si>
  <si>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</si>
  <si>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</si>
  <si>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</si>
  <si>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</si>
  <si>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</si>
  <si>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</si>
  <si>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</si>
  <si>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</si>
  <si>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</si>
  <si>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</si>
  <si>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</si>
  <si>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</si>
  <si>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</si>
  <si>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</si>
  <si>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</si>
  <si>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</si>
  <si>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</si>
  <si>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</si>
  <si>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</si>
  <si>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</si>
  <si>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</si>
  <si>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</si>
  <si>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</si>
  <si>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</si>
  <si>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</si>
  <si>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</si>
  <si>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</si>
  <si>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</si>
  <si>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</si>
  <si>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</si>
  <si>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</si>
  <si>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</si>
  <si>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</si>
  <si>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</si>
  <si>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</si>
  <si>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</si>
  <si>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</si>
  <si>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</si>
  <si>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</si>
  <si>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</si>
  <si>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</si>
  <si>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</si>
  <si>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</si>
  <si>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</si>
  <si>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</si>
  <si>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</si>
  <si>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</si>
  <si>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</si>
  <si>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</si>
  <si>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</si>
  <si>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</si>
  <si>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</si>
  <si>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</si>
  <si>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</si>
  <si>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</si>
  <si>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</si>
  <si>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</si>
  <si>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</si>
  <si>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</si>
  <si>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</si>
  <si>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</si>
  <si>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</si>
  <si>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</si>
  <si>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</si>
  <si>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</si>
  <si>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</si>
  <si>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</si>
  <si>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</si>
  <si>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</si>
  <si>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</si>
  <si>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</si>
  <si>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</si>
  <si>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</si>
  <si>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</si>
  <si>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</si>
  <si>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</si>
  <si>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</si>
  <si>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</si>
  <si>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</si>
  <si>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</si>
  <si>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</si>
  <si>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</si>
  <si>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</si>
  <si>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</si>
  <si>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</si>
  <si>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</si>
  <si>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</si>
  <si>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</si>
  <si>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</si>
  <si>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</si>
  <si>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</si>
  <si>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</si>
  <si>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</si>
  <si>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</si>
  <si>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</si>
  <si>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</si>
  <si>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</si>
  <si>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</si>
  <si>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</si>
  <si>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</si>
  <si>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</si>
  <si>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</si>
  <si>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</si>
  <si>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</si>
  <si>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</si>
  <si>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</si>
  <si>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</si>
  <si>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</si>
  <si>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19/08/14 - VENCIMENTO 26/08/14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</si>
</sst>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9" sqref="A9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608116</v>
      </c>
      <c r="C7" s="9">
        <f t="shared" si="0"/>
        <v>813794</v>
      </c>
      <c r="D7" s="9">
        <f t="shared" si="0"/>
        <v>829344</v>
      </c>
      <c r="E7" s="9">
        <f t="shared" si="0"/>
        <v>560766</v>
      </c>
      <c r="F7" s="9">
        <f t="shared" si="0"/>
        <v>762101</v>
      </c>
      <c r="G7" s="9">
        <f t="shared" si="0"/>
        <v>1228900</v>
      </c>
      <c r="H7" s="9">
        <f t="shared" si="0"/>
        <v>579444</v>
      </c>
      <c r="I7" s="9">
        <f t="shared" si="0"/>
        <v>125610</v>
      </c>
      <c r="J7" s="9">
        <f t="shared" si="0"/>
        <v>311808</v>
      </c>
      <c r="K7" s="9">
        <f t="shared" si="0"/>
        <v>5819883</v>
      </c>
      <c r="L7" s="53"/>
    </row>
    <row r="8" spans="1:11" ht="17.25" customHeight="1">
      <c r="A8" s="10" t="s">
        <v>121</v>
      </c>
      <c r="B8" s="11">
        <f>B9+B12+B16</f>
        <v>363744</v>
      </c>
      <c r="C8" s="11">
        <f aca="true" t="shared" si="1" ref="C8:J8">C9+C12+C16</f>
        <v>494553</v>
      </c>
      <c r="D8" s="11">
        <f t="shared" si="1"/>
        <v>472329</v>
      </c>
      <c r="E8" s="11">
        <f t="shared" si="1"/>
        <v>333161</v>
      </c>
      <c r="F8" s="11">
        <f t="shared" si="1"/>
        <v>430171</v>
      </c>
      <c r="G8" s="11">
        <f t="shared" si="1"/>
        <v>672732</v>
      </c>
      <c r="H8" s="11">
        <f t="shared" si="1"/>
        <v>359039</v>
      </c>
      <c r="I8" s="11">
        <f t="shared" si="1"/>
        <v>68043</v>
      </c>
      <c r="J8" s="11">
        <f t="shared" si="1"/>
        <v>176118</v>
      </c>
      <c r="K8" s="11">
        <f>SUM(B8:J8)</f>
        <v>3369890</v>
      </c>
    </row>
    <row r="9" spans="1:11" ht="17.25" customHeight="1">
      <c r="A9" s="15" t="s">
        <v>17</v>
      </c>
      <c r="B9" s="13">
        <f>+B10+B11</f>
        <v>47964</v>
      </c>
      <c r="C9" s="13">
        <f aca="true" t="shared" si="2" ref="C9:J9">+C10+C11</f>
        <v>66728</v>
      </c>
      <c r="D9" s="13">
        <f t="shared" si="2"/>
        <v>57414</v>
      </c>
      <c r="E9" s="13">
        <f t="shared" si="2"/>
        <v>42746</v>
      </c>
      <c r="F9" s="13">
        <f t="shared" si="2"/>
        <v>49096</v>
      </c>
      <c r="G9" s="13">
        <f t="shared" si="2"/>
        <v>61538</v>
      </c>
      <c r="H9" s="13">
        <f t="shared" si="2"/>
        <v>59308</v>
      </c>
      <c r="I9" s="13">
        <f t="shared" si="2"/>
        <v>10635</v>
      </c>
      <c r="J9" s="13">
        <f t="shared" si="2"/>
        <v>18803</v>
      </c>
      <c r="K9" s="11">
        <f>SUM(B9:J9)</f>
        <v>414232</v>
      </c>
    </row>
    <row r="10" spans="1:11" ht="17.25" customHeight="1">
      <c r="A10" s="30" t="s">
        <v>18</v>
      </c>
      <c r="B10" s="13">
        <v>47964</v>
      </c>
      <c r="C10" s="13">
        <v>66728</v>
      </c>
      <c r="D10" s="13">
        <v>57414</v>
      </c>
      <c r="E10" s="13">
        <v>42746</v>
      </c>
      <c r="F10" s="13">
        <v>49096</v>
      </c>
      <c r="G10" s="13">
        <v>61538</v>
      </c>
      <c r="H10" s="13">
        <v>59308</v>
      </c>
      <c r="I10" s="13">
        <v>10635</v>
      </c>
      <c r="J10" s="13">
        <v>18803</v>
      </c>
      <c r="K10" s="11">
        <f>SUM(B10:J10)</f>
        <v>414232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305582</v>
      </c>
      <c r="C12" s="17">
        <f t="shared" si="3"/>
        <v>413501</v>
      </c>
      <c r="D12" s="17">
        <f t="shared" si="3"/>
        <v>401967</v>
      </c>
      <c r="E12" s="17">
        <f t="shared" si="3"/>
        <v>281699</v>
      </c>
      <c r="F12" s="17">
        <f t="shared" si="3"/>
        <v>369216</v>
      </c>
      <c r="G12" s="17">
        <f t="shared" si="3"/>
        <v>592223</v>
      </c>
      <c r="H12" s="17">
        <f t="shared" si="3"/>
        <v>290561</v>
      </c>
      <c r="I12" s="17">
        <f t="shared" si="3"/>
        <v>55007</v>
      </c>
      <c r="J12" s="17">
        <f t="shared" si="3"/>
        <v>152298</v>
      </c>
      <c r="K12" s="11">
        <f aca="true" t="shared" si="4" ref="K12:K27">SUM(B12:J12)</f>
        <v>2862054</v>
      </c>
    </row>
    <row r="13" spans="1:13" ht="17.25" customHeight="1">
      <c r="A13" s="14" t="s">
        <v>20</v>
      </c>
      <c r="B13" s="13">
        <v>133271</v>
      </c>
      <c r="C13" s="13">
        <v>190265</v>
      </c>
      <c r="D13" s="13">
        <v>190794</v>
      </c>
      <c r="E13" s="13">
        <v>131960</v>
      </c>
      <c r="F13" s="13">
        <v>171333</v>
      </c>
      <c r="G13" s="13">
        <v>266418</v>
      </c>
      <c r="H13" s="13">
        <v>126724</v>
      </c>
      <c r="I13" s="13">
        <v>27675</v>
      </c>
      <c r="J13" s="13">
        <v>71849</v>
      </c>
      <c r="K13" s="11">
        <f t="shared" si="4"/>
        <v>1310289</v>
      </c>
      <c r="L13" s="53"/>
      <c r="M13" s="54"/>
    </row>
    <row r="14" spans="1:12" ht="17.25" customHeight="1">
      <c r="A14" s="14" t="s">
        <v>21</v>
      </c>
      <c r="B14" s="13">
        <v>134510</v>
      </c>
      <c r="C14" s="13">
        <v>167656</v>
      </c>
      <c r="D14" s="13">
        <v>159851</v>
      </c>
      <c r="E14" s="13">
        <v>116698</v>
      </c>
      <c r="F14" s="13">
        <v>155218</v>
      </c>
      <c r="G14" s="13">
        <v>268596</v>
      </c>
      <c r="H14" s="13">
        <v>127430</v>
      </c>
      <c r="I14" s="13">
        <v>19638</v>
      </c>
      <c r="J14" s="13">
        <v>60801</v>
      </c>
      <c r="K14" s="11">
        <f t="shared" si="4"/>
        <v>1210398</v>
      </c>
      <c r="L14" s="53"/>
    </row>
    <row r="15" spans="1:11" ht="17.25" customHeight="1">
      <c r="A15" s="14" t="s">
        <v>22</v>
      </c>
      <c r="B15" s="13">
        <v>37801</v>
      </c>
      <c r="C15" s="13">
        <v>55580</v>
      </c>
      <c r="D15" s="13">
        <v>51322</v>
      </c>
      <c r="E15" s="13">
        <v>33041</v>
      </c>
      <c r="F15" s="13">
        <v>42665</v>
      </c>
      <c r="G15" s="13">
        <v>57209</v>
      </c>
      <c r="H15" s="13">
        <v>36407</v>
      </c>
      <c r="I15" s="13">
        <v>7694</v>
      </c>
      <c r="J15" s="13">
        <v>19648</v>
      </c>
      <c r="K15" s="11">
        <f t="shared" si="4"/>
        <v>341367</v>
      </c>
    </row>
    <row r="16" spans="1:11" ht="17.25" customHeight="1">
      <c r="A16" s="15" t="s">
        <v>117</v>
      </c>
      <c r="B16" s="13">
        <f>B17+B18+B19</f>
        <v>10198</v>
      </c>
      <c r="C16" s="13">
        <f aca="true" t="shared" si="5" ref="C16:J16">C17+C18+C19</f>
        <v>14324</v>
      </c>
      <c r="D16" s="13">
        <f t="shared" si="5"/>
        <v>12948</v>
      </c>
      <c r="E16" s="13">
        <f t="shared" si="5"/>
        <v>8716</v>
      </c>
      <c r="F16" s="13">
        <f t="shared" si="5"/>
        <v>11859</v>
      </c>
      <c r="G16" s="13">
        <f t="shared" si="5"/>
        <v>18971</v>
      </c>
      <c r="H16" s="13">
        <f t="shared" si="5"/>
        <v>9170</v>
      </c>
      <c r="I16" s="13">
        <f t="shared" si="5"/>
        <v>2401</v>
      </c>
      <c r="J16" s="13">
        <f t="shared" si="5"/>
        <v>5017</v>
      </c>
      <c r="K16" s="11">
        <f t="shared" si="4"/>
        <v>93604</v>
      </c>
    </row>
    <row r="17" spans="1:11" ht="17.25" customHeight="1">
      <c r="A17" s="14" t="s">
        <v>118</v>
      </c>
      <c r="B17" s="13">
        <v>4189</v>
      </c>
      <c r="C17" s="13">
        <v>6131</v>
      </c>
      <c r="D17" s="13">
        <v>5298</v>
      </c>
      <c r="E17" s="13">
        <v>3937</v>
      </c>
      <c r="F17" s="13">
        <v>5222</v>
      </c>
      <c r="G17" s="13">
        <v>8942</v>
      </c>
      <c r="H17" s="13">
        <v>4422</v>
      </c>
      <c r="I17" s="13">
        <v>1021</v>
      </c>
      <c r="J17" s="13">
        <v>2218</v>
      </c>
      <c r="K17" s="11">
        <f t="shared" si="4"/>
        <v>41380</v>
      </c>
    </row>
    <row r="18" spans="1:11" ht="17.25" customHeight="1">
      <c r="A18" s="14" t="s">
        <v>119</v>
      </c>
      <c r="B18" s="13">
        <v>262</v>
      </c>
      <c r="C18" s="13">
        <v>412</v>
      </c>
      <c r="D18" s="13">
        <v>401</v>
      </c>
      <c r="E18" s="13">
        <v>308</v>
      </c>
      <c r="F18" s="13">
        <v>365</v>
      </c>
      <c r="G18" s="13">
        <v>744</v>
      </c>
      <c r="H18" s="13">
        <v>289</v>
      </c>
      <c r="I18" s="13">
        <v>91</v>
      </c>
      <c r="J18" s="13">
        <v>168</v>
      </c>
      <c r="K18" s="11">
        <f t="shared" si="4"/>
        <v>3040</v>
      </c>
    </row>
    <row r="19" spans="1:11" ht="17.25" customHeight="1">
      <c r="A19" s="14" t="s">
        <v>120</v>
      </c>
      <c r="B19" s="13">
        <v>5747</v>
      </c>
      <c r="C19" s="13">
        <v>7781</v>
      </c>
      <c r="D19" s="13">
        <v>7249</v>
      </c>
      <c r="E19" s="13">
        <v>4471</v>
      </c>
      <c r="F19" s="13">
        <v>6272</v>
      </c>
      <c r="G19" s="13">
        <v>9285</v>
      </c>
      <c r="H19" s="13">
        <v>4459</v>
      </c>
      <c r="I19" s="13">
        <v>1289</v>
      </c>
      <c r="J19" s="13">
        <v>2631</v>
      </c>
      <c r="K19" s="11">
        <f t="shared" si="4"/>
        <v>49184</v>
      </c>
    </row>
    <row r="20" spans="1:11" ht="17.25" customHeight="1">
      <c r="A20" s="16" t="s">
        <v>23</v>
      </c>
      <c r="B20" s="11">
        <f>+B21+B22+B23</f>
        <v>195752</v>
      </c>
      <c r="C20" s="11">
        <f aca="true" t="shared" si="6" ref="C20:J20">+C21+C22+C23</f>
        <v>240163</v>
      </c>
      <c r="D20" s="11">
        <f t="shared" si="6"/>
        <v>266312</v>
      </c>
      <c r="E20" s="11">
        <f t="shared" si="6"/>
        <v>171789</v>
      </c>
      <c r="F20" s="11">
        <f t="shared" si="6"/>
        <v>266127</v>
      </c>
      <c r="G20" s="11">
        <f t="shared" si="6"/>
        <v>478674</v>
      </c>
      <c r="H20" s="11">
        <f t="shared" si="6"/>
        <v>173670</v>
      </c>
      <c r="I20" s="11">
        <f t="shared" si="6"/>
        <v>41239</v>
      </c>
      <c r="J20" s="11">
        <f t="shared" si="6"/>
        <v>96787</v>
      </c>
      <c r="K20" s="11">
        <f t="shared" si="4"/>
        <v>1930513</v>
      </c>
    </row>
    <row r="21" spans="1:12" ht="17.25" customHeight="1">
      <c r="A21" s="12" t="s">
        <v>24</v>
      </c>
      <c r="B21" s="13">
        <v>98067</v>
      </c>
      <c r="C21" s="13">
        <v>130691</v>
      </c>
      <c r="D21" s="13">
        <v>146299</v>
      </c>
      <c r="E21" s="13">
        <v>93204</v>
      </c>
      <c r="F21" s="13">
        <v>142158</v>
      </c>
      <c r="G21" s="13">
        <v>241257</v>
      </c>
      <c r="H21" s="13">
        <v>92567</v>
      </c>
      <c r="I21" s="13">
        <v>23664</v>
      </c>
      <c r="J21" s="13">
        <v>51502</v>
      </c>
      <c r="K21" s="11">
        <f t="shared" si="4"/>
        <v>1019409</v>
      </c>
      <c r="L21" s="53"/>
    </row>
    <row r="22" spans="1:12" ht="17.25" customHeight="1">
      <c r="A22" s="12" t="s">
        <v>25</v>
      </c>
      <c r="B22" s="13">
        <v>77993</v>
      </c>
      <c r="C22" s="13">
        <v>84795</v>
      </c>
      <c r="D22" s="13">
        <v>93440</v>
      </c>
      <c r="E22" s="13">
        <v>63587</v>
      </c>
      <c r="F22" s="13">
        <v>100064</v>
      </c>
      <c r="G22" s="13">
        <v>199707</v>
      </c>
      <c r="H22" s="13">
        <v>64897</v>
      </c>
      <c r="I22" s="13">
        <v>13259</v>
      </c>
      <c r="J22" s="13">
        <v>34978</v>
      </c>
      <c r="K22" s="11">
        <f t="shared" si="4"/>
        <v>732720</v>
      </c>
      <c r="L22" s="53"/>
    </row>
    <row r="23" spans="1:11" ht="17.25" customHeight="1">
      <c r="A23" s="12" t="s">
        <v>26</v>
      </c>
      <c r="B23" s="13">
        <v>19692</v>
      </c>
      <c r="C23" s="13">
        <v>24677</v>
      </c>
      <c r="D23" s="13">
        <v>26573</v>
      </c>
      <c r="E23" s="13">
        <v>14998</v>
      </c>
      <c r="F23" s="13">
        <v>23905</v>
      </c>
      <c r="G23" s="13">
        <v>37710</v>
      </c>
      <c r="H23" s="13">
        <v>16206</v>
      </c>
      <c r="I23" s="13">
        <v>4316</v>
      </c>
      <c r="J23" s="13">
        <v>10307</v>
      </c>
      <c r="K23" s="11">
        <f t="shared" si="4"/>
        <v>178384</v>
      </c>
    </row>
    <row r="24" spans="1:11" ht="17.25" customHeight="1">
      <c r="A24" s="16" t="s">
        <v>27</v>
      </c>
      <c r="B24" s="13">
        <v>48620</v>
      </c>
      <c r="C24" s="13">
        <v>79078</v>
      </c>
      <c r="D24" s="13">
        <v>90703</v>
      </c>
      <c r="E24" s="13">
        <v>55816</v>
      </c>
      <c r="F24" s="13">
        <v>65803</v>
      </c>
      <c r="G24" s="13">
        <v>77494</v>
      </c>
      <c r="H24" s="13">
        <v>39067</v>
      </c>
      <c r="I24" s="13">
        <v>16328</v>
      </c>
      <c r="J24" s="13">
        <v>38903</v>
      </c>
      <c r="K24" s="11">
        <f t="shared" si="4"/>
        <v>511812</v>
      </c>
    </row>
    <row r="25" spans="1:12" ht="17.25" customHeight="1">
      <c r="A25" s="12" t="s">
        <v>28</v>
      </c>
      <c r="B25" s="13">
        <v>31117</v>
      </c>
      <c r="C25" s="13">
        <v>50610</v>
      </c>
      <c r="D25" s="13">
        <v>58050</v>
      </c>
      <c r="E25" s="13">
        <v>35722</v>
      </c>
      <c r="F25" s="13">
        <v>42114</v>
      </c>
      <c r="G25" s="13">
        <v>49596</v>
      </c>
      <c r="H25" s="13">
        <v>25003</v>
      </c>
      <c r="I25" s="13">
        <v>10450</v>
      </c>
      <c r="J25" s="13">
        <v>24898</v>
      </c>
      <c r="K25" s="11">
        <f t="shared" si="4"/>
        <v>327560</v>
      </c>
      <c r="L25" s="53"/>
    </row>
    <row r="26" spans="1:12" ht="17.25" customHeight="1">
      <c r="A26" s="12" t="s">
        <v>29</v>
      </c>
      <c r="B26" s="13">
        <v>17503</v>
      </c>
      <c r="C26" s="13">
        <v>28468</v>
      </c>
      <c r="D26" s="13">
        <v>32653</v>
      </c>
      <c r="E26" s="13">
        <v>20094</v>
      </c>
      <c r="F26" s="13">
        <v>23689</v>
      </c>
      <c r="G26" s="13">
        <v>27898</v>
      </c>
      <c r="H26" s="13">
        <v>14064</v>
      </c>
      <c r="I26" s="13">
        <v>5878</v>
      </c>
      <c r="J26" s="13">
        <v>14005</v>
      </c>
      <c r="K26" s="11">
        <f t="shared" si="4"/>
        <v>184252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7668</v>
      </c>
      <c r="I27" s="11">
        <v>0</v>
      </c>
      <c r="J27" s="11">
        <v>0</v>
      </c>
      <c r="K27" s="11">
        <f t="shared" si="4"/>
        <v>7668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8430.31</v>
      </c>
      <c r="I35" s="19">
        <v>0</v>
      </c>
      <c r="J35" s="19">
        <v>0</v>
      </c>
      <c r="K35" s="23">
        <f>SUM(B35:J35)</f>
        <v>8430.31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1484984.2100000002</v>
      </c>
      <c r="C47" s="22">
        <f aca="true" t="shared" si="9" ref="C47:H47">+C48+C56</f>
        <v>2263162.12</v>
      </c>
      <c r="D47" s="22">
        <f t="shared" si="9"/>
        <v>2616841.94</v>
      </c>
      <c r="E47" s="22">
        <f t="shared" si="9"/>
        <v>1499578.1199999999</v>
      </c>
      <c r="F47" s="22">
        <f t="shared" si="9"/>
        <v>1971037.27</v>
      </c>
      <c r="G47" s="22">
        <f t="shared" si="9"/>
        <v>2733542.88</v>
      </c>
      <c r="H47" s="22">
        <f t="shared" si="9"/>
        <v>1488902.6</v>
      </c>
      <c r="I47" s="22">
        <f>+I48+I56</f>
        <v>562820.73</v>
      </c>
      <c r="J47" s="22">
        <f>+J48+J56</f>
        <v>841218.2400000001</v>
      </c>
      <c r="K47" s="22">
        <f>SUM(B47:J47)</f>
        <v>15462088.11</v>
      </c>
    </row>
    <row r="48" spans="1:11" ht="17.25" customHeight="1">
      <c r="A48" s="16" t="s">
        <v>48</v>
      </c>
      <c r="B48" s="23">
        <f>SUM(B49:B55)</f>
        <v>1467809.59</v>
      </c>
      <c r="C48" s="23">
        <f aca="true" t="shared" si="10" ref="C48:H48">SUM(C49:C55)</f>
        <v>2240461.15</v>
      </c>
      <c r="D48" s="23">
        <f t="shared" si="10"/>
        <v>2593939.23</v>
      </c>
      <c r="E48" s="23">
        <f t="shared" si="10"/>
        <v>1478179.18</v>
      </c>
      <c r="F48" s="23">
        <f t="shared" si="10"/>
        <v>1950216.46</v>
      </c>
      <c r="G48" s="23">
        <f t="shared" si="10"/>
        <v>2705300.46</v>
      </c>
      <c r="H48" s="23">
        <f t="shared" si="10"/>
        <v>1471062.85</v>
      </c>
      <c r="I48" s="23">
        <f>SUM(I49:I55)</f>
        <v>562820.73</v>
      </c>
      <c r="J48" s="23">
        <f>SUM(J49:J55)</f>
        <v>828380.31</v>
      </c>
      <c r="K48" s="23">
        <f aca="true" t="shared" si="11" ref="K48:K56">SUM(B48:J48)</f>
        <v>15298169.96</v>
      </c>
    </row>
    <row r="49" spans="1:11" ht="17.25" customHeight="1">
      <c r="A49" s="35" t="s">
        <v>49</v>
      </c>
      <c r="B49" s="23">
        <f aca="true" t="shared" si="12" ref="B49:H49">ROUND(B30*B7,2)</f>
        <v>1467809.59</v>
      </c>
      <c r="C49" s="23">
        <f t="shared" si="12"/>
        <v>2235492.12</v>
      </c>
      <c r="D49" s="23">
        <f t="shared" si="12"/>
        <v>2593939.23</v>
      </c>
      <c r="E49" s="23">
        <f t="shared" si="12"/>
        <v>1478179.18</v>
      </c>
      <c r="F49" s="23">
        <f t="shared" si="12"/>
        <v>1950216.46</v>
      </c>
      <c r="G49" s="23">
        <f t="shared" si="12"/>
        <v>2705300.46</v>
      </c>
      <c r="H49" s="23">
        <f t="shared" si="12"/>
        <v>1462632.54</v>
      </c>
      <c r="I49" s="23">
        <f>ROUND(I30*I7,2)</f>
        <v>562820.73</v>
      </c>
      <c r="J49" s="23">
        <f>ROUND(J30*J7,2)</f>
        <v>828380.31</v>
      </c>
      <c r="K49" s="23">
        <f t="shared" si="11"/>
        <v>15284770.62</v>
      </c>
    </row>
    <row r="50" spans="1:11" ht="17.25" customHeight="1">
      <c r="A50" s="35" t="s">
        <v>50</v>
      </c>
      <c r="B50" s="19">
        <v>0</v>
      </c>
      <c r="C50" s="23">
        <f>ROUND(C31*C7,2)</f>
        <v>4969.03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4969.03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8430.31</v>
      </c>
      <c r="I53" s="32">
        <f>+I35</f>
        <v>0</v>
      </c>
      <c r="J53" s="32">
        <f>+J35</f>
        <v>0</v>
      </c>
      <c r="K53" s="23">
        <f t="shared" si="11"/>
        <v>8430.31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-363706</v>
      </c>
      <c r="C60" s="36">
        <f t="shared" si="13"/>
        <v>-225106.49</v>
      </c>
      <c r="D60" s="36">
        <f t="shared" si="13"/>
        <v>-254555.56</v>
      </c>
      <c r="E60" s="36">
        <f t="shared" si="13"/>
        <v>-374773.72</v>
      </c>
      <c r="F60" s="36">
        <f t="shared" si="13"/>
        <v>-399342.06</v>
      </c>
      <c r="G60" s="36">
        <f t="shared" si="13"/>
        <v>-380114.22</v>
      </c>
      <c r="H60" s="36">
        <f t="shared" si="13"/>
        <v>-191950.47</v>
      </c>
      <c r="I60" s="36">
        <f t="shared" si="13"/>
        <v>-75874.92000000001</v>
      </c>
      <c r="J60" s="36">
        <f t="shared" si="13"/>
        <v>-82555.37000000001</v>
      </c>
      <c r="K60" s="36">
        <f>SUM(B60:J60)</f>
        <v>-2347978.81</v>
      </c>
    </row>
    <row r="61" spans="1:11" ht="18.75" customHeight="1">
      <c r="A61" s="16" t="s">
        <v>82</v>
      </c>
      <c r="B61" s="36">
        <f aca="true" t="shared" si="14" ref="B61:J61">B62+B63+B64+B65+B66+B67</f>
        <v>-349596.94</v>
      </c>
      <c r="C61" s="36">
        <f t="shared" si="14"/>
        <v>-204445.36</v>
      </c>
      <c r="D61" s="36">
        <f t="shared" si="14"/>
        <v>-234100.35</v>
      </c>
      <c r="E61" s="36">
        <f t="shared" si="14"/>
        <v>-348749.22</v>
      </c>
      <c r="F61" s="36">
        <f t="shared" si="14"/>
        <v>-380302.43</v>
      </c>
      <c r="G61" s="36">
        <f t="shared" si="14"/>
        <v>-351655.62</v>
      </c>
      <c r="H61" s="36">
        <f t="shared" si="14"/>
        <v>-178028</v>
      </c>
      <c r="I61" s="36">
        <f t="shared" si="14"/>
        <v>-31905</v>
      </c>
      <c r="J61" s="36">
        <f t="shared" si="14"/>
        <v>-56409</v>
      </c>
      <c r="K61" s="36">
        <f aca="true" t="shared" si="15" ref="K61:K92">SUM(B61:J61)</f>
        <v>-2135191.92</v>
      </c>
    </row>
    <row r="62" spans="1:11" ht="18.75" customHeight="1">
      <c r="A62" s="12" t="s">
        <v>83</v>
      </c>
      <c r="B62" s="36">
        <f>-ROUND(B9*$D$3,2)</f>
        <v>-143892</v>
      </c>
      <c r="C62" s="36">
        <f aca="true" t="shared" si="16" ref="C62:J62">-ROUND(C9*$D$3,2)</f>
        <v>-200184</v>
      </c>
      <c r="D62" s="36">
        <f t="shared" si="16"/>
        <v>-172242</v>
      </c>
      <c r="E62" s="36">
        <f t="shared" si="16"/>
        <v>-128238</v>
      </c>
      <c r="F62" s="36">
        <f t="shared" si="16"/>
        <v>-147288</v>
      </c>
      <c r="G62" s="36">
        <f t="shared" si="16"/>
        <v>-184614</v>
      </c>
      <c r="H62" s="36">
        <f t="shared" si="16"/>
        <v>-177924</v>
      </c>
      <c r="I62" s="36">
        <f t="shared" si="16"/>
        <v>-31905</v>
      </c>
      <c r="J62" s="36">
        <f t="shared" si="16"/>
        <v>-56409</v>
      </c>
      <c r="K62" s="36">
        <f t="shared" si="15"/>
        <v>-1242696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-2004</v>
      </c>
      <c r="C64" s="36">
        <v>-36</v>
      </c>
      <c r="D64" s="36">
        <v>-498</v>
      </c>
      <c r="E64" s="36">
        <v>-1470</v>
      </c>
      <c r="F64" s="36">
        <v>-1521</v>
      </c>
      <c r="G64" s="36">
        <v>-885</v>
      </c>
      <c r="H64" s="36">
        <v>0</v>
      </c>
      <c r="I64" s="36">
        <v>0</v>
      </c>
      <c r="J64" s="36">
        <v>0</v>
      </c>
      <c r="K64" s="36">
        <f t="shared" si="15"/>
        <v>-6414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-203644.94</v>
      </c>
      <c r="C66" s="48">
        <v>-4225.36</v>
      </c>
      <c r="D66" s="48">
        <v>-61360.35</v>
      </c>
      <c r="E66" s="48">
        <v>-218957.22</v>
      </c>
      <c r="F66" s="48">
        <v>-231493.43</v>
      </c>
      <c r="G66" s="48">
        <v>-166156.62</v>
      </c>
      <c r="H66" s="19">
        <v>-20</v>
      </c>
      <c r="I66" s="19">
        <v>0</v>
      </c>
      <c r="J66" s="19">
        <v>0</v>
      </c>
      <c r="K66" s="36">
        <f t="shared" si="15"/>
        <v>-885857.92</v>
      </c>
    </row>
    <row r="67" spans="1:11" ht="18.75" customHeight="1">
      <c r="A67" s="12" t="s">
        <v>61</v>
      </c>
      <c r="B67" s="19">
        <v>-56</v>
      </c>
      <c r="C67" s="19">
        <v>0</v>
      </c>
      <c r="D67" s="19">
        <v>0</v>
      </c>
      <c r="E67" s="19">
        <v>-84</v>
      </c>
      <c r="F67" s="19">
        <v>0</v>
      </c>
      <c r="G67" s="19">
        <v>0</v>
      </c>
      <c r="H67" s="19">
        <v>-84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-26024.5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-43969.920000000006</v>
      </c>
      <c r="J68" s="36">
        <f t="shared" si="17"/>
        <v>-25148.010000000002</v>
      </c>
      <c r="K68" s="36">
        <f t="shared" si="15"/>
        <v>-211788.53000000003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-12446.5</v>
      </c>
      <c r="F92" s="19">
        <v>0</v>
      </c>
      <c r="G92" s="19">
        <v>0</v>
      </c>
      <c r="H92" s="19">
        <v>0</v>
      </c>
      <c r="I92" s="49">
        <v>-7091.54</v>
      </c>
      <c r="J92" s="49">
        <v>-15057.81</v>
      </c>
      <c r="K92" s="49">
        <f t="shared" si="15"/>
        <v>-34595.85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1121278.2100000002</v>
      </c>
      <c r="C97" s="24">
        <f t="shared" si="19"/>
        <v>2038055.6300000001</v>
      </c>
      <c r="D97" s="24">
        <f t="shared" si="19"/>
        <v>2362286.38</v>
      </c>
      <c r="E97" s="24">
        <f t="shared" si="19"/>
        <v>1124804.4</v>
      </c>
      <c r="F97" s="24">
        <f t="shared" si="19"/>
        <v>1571695.2100000002</v>
      </c>
      <c r="G97" s="24">
        <f t="shared" si="19"/>
        <v>2353428.6599999997</v>
      </c>
      <c r="H97" s="24">
        <f t="shared" si="19"/>
        <v>1296952.1300000001</v>
      </c>
      <c r="I97" s="24">
        <f>+I98+I99</f>
        <v>486945.81</v>
      </c>
      <c r="J97" s="24">
        <f>+J98+J99</f>
        <v>758662.87</v>
      </c>
      <c r="K97" s="49">
        <f t="shared" si="18"/>
        <v>13114109.3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1104103.59</v>
      </c>
      <c r="C98" s="24">
        <f t="shared" si="20"/>
        <v>2015354.6600000001</v>
      </c>
      <c r="D98" s="24">
        <f t="shared" si="20"/>
        <v>2339383.67</v>
      </c>
      <c r="E98" s="24">
        <f t="shared" si="20"/>
        <v>1103405.46</v>
      </c>
      <c r="F98" s="24">
        <f t="shared" si="20"/>
        <v>1550874.4000000001</v>
      </c>
      <c r="G98" s="24">
        <f t="shared" si="20"/>
        <v>2325186.2399999998</v>
      </c>
      <c r="H98" s="24">
        <f t="shared" si="20"/>
        <v>1279112.3800000001</v>
      </c>
      <c r="I98" s="24">
        <f t="shared" si="20"/>
        <v>486945.81</v>
      </c>
      <c r="J98" s="24">
        <f t="shared" si="20"/>
        <v>746823.3</v>
      </c>
      <c r="K98" s="49">
        <f t="shared" si="18"/>
        <v>12951189.510000002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13114109.31</v>
      </c>
      <c r="L105" s="55"/>
    </row>
    <row r="106" spans="1:11" ht="18.75" customHeight="1">
      <c r="A106" s="26" t="s">
        <v>78</v>
      </c>
      <c r="B106" s="27">
        <v>137701.06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137701.06</v>
      </c>
    </row>
    <row r="107" spans="1:11" ht="18.75" customHeight="1">
      <c r="A107" s="26" t="s">
        <v>79</v>
      </c>
      <c r="B107" s="27">
        <v>983577.15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983577.15</v>
      </c>
    </row>
    <row r="108" spans="1:11" ht="18.75" customHeight="1">
      <c r="A108" s="26" t="s">
        <v>80</v>
      </c>
      <c r="B108" s="41">
        <v>0</v>
      </c>
      <c r="C108" s="27">
        <f>+C97</f>
        <v>2038055.6300000001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2038055.6300000001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2362286.38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2362286.38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1124804.4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1124804.4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330596.04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330596.04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628442.86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628442.86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612656.3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612656.3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677942.27</v>
      </c>
      <c r="H115" s="41">
        <v>0</v>
      </c>
      <c r="I115" s="41">
        <v>0</v>
      </c>
      <c r="J115" s="41">
        <v>0</v>
      </c>
      <c r="K115" s="42">
        <f t="shared" si="22"/>
        <v>677942.27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55271.33</v>
      </c>
      <c r="H116" s="41">
        <v>0</v>
      </c>
      <c r="I116" s="41">
        <v>0</v>
      </c>
      <c r="J116" s="41">
        <v>0</v>
      </c>
      <c r="K116" s="42">
        <f t="shared" si="22"/>
        <v>55271.33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376171.77</v>
      </c>
      <c r="H117" s="41">
        <v>0</v>
      </c>
      <c r="I117" s="41">
        <v>0</v>
      </c>
      <c r="J117" s="41">
        <v>0</v>
      </c>
      <c r="K117" s="42">
        <f t="shared" si="22"/>
        <v>376171.77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344419</v>
      </c>
      <c r="H118" s="41">
        <v>0</v>
      </c>
      <c r="I118" s="41">
        <v>0</v>
      </c>
      <c r="J118" s="41">
        <v>0</v>
      </c>
      <c r="K118" s="42">
        <f t="shared" si="22"/>
        <v>344419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899624.3</v>
      </c>
      <c r="H119" s="41">
        <v>0</v>
      </c>
      <c r="I119" s="41">
        <v>0</v>
      </c>
      <c r="J119" s="41">
        <v>0</v>
      </c>
      <c r="K119" s="42">
        <f t="shared" si="22"/>
        <v>899624.3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462015.21</v>
      </c>
      <c r="I120" s="41">
        <v>0</v>
      </c>
      <c r="J120" s="41">
        <v>0</v>
      </c>
      <c r="K120" s="42">
        <f t="shared" si="22"/>
        <v>462015.21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834936.93</v>
      </c>
      <c r="I121" s="41">
        <v>0</v>
      </c>
      <c r="J121" s="41">
        <v>0</v>
      </c>
      <c r="K121" s="42">
        <f t="shared" si="22"/>
        <v>834936.93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486945.81</v>
      </c>
      <c r="J122" s="41">
        <v>0</v>
      </c>
      <c r="K122" s="42">
        <f t="shared" si="22"/>
        <v>486945.81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758662.87</v>
      </c>
      <c r="K123" s="45">
        <f t="shared" si="22"/>
        <v>758662.87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2014-08-25T17:41:19Z</dcterms:modified>
  <cp:category/>
  <cp:version/>
  <cp:contentType/>
  <cp:contentStatus/>
</cp:coreProperties>
</file>