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<sst xmlns="http://schemas.openxmlformats.org/spreadsheetml/2006/main" count="127" uniqueCount="127">
  <si>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</si>
  <si>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</si>
  <si>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</si>
  <si>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</si>
  <si>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</si>
  <si>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</si>
  <si>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</si>
  <si>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</si>
  <si>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</si>
  <si>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</si>
  <si>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</si>
  <si>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</si>
  <si>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</si>
  <si>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</si>
  <si>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</si>
  <si>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</si>
  <si>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</si>
  <si>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</si>
  <si>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</si>
  <si>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</si>
  <si>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</si>
  <si>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</si>
  <si>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</si>
  <si>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</si>
  <si>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</si>
  <si>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</si>
  <si>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</si>
  <si>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</si>
  <si>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</si>
  <si>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</si>
  <si>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</si>
  <si>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</si>
  <si>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</si>
  <si>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</si>
  <si>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</si>
  <si>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</si>
  <si>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</si>
  <si>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</si>
  <si>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</si>
  <si>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</si>
  <si>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</si>
  <si>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</si>
  <si>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</si>
  <si>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</si>
  <si>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</si>
  <si>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</si>
  <si>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</si>
  <si>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</si>
  <si>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</si>
  <si>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</si>
  <si>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</si>
  <si>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</si>
  <si>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</si>
  <si>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</si>
  <si>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</si>
  <si>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</si>
  <si>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</si>
  <si>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</si>
  <si>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</si>
  <si>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</si>
  <si>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</si>
  <si>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</si>
  <si>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</si>
  <si>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</si>
  <si>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</si>
  <si>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</si>
  <si>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</si>
  <si>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</si>
  <si>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</si>
  <si>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</si>
  <si>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</si>
  <si>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</si>
  <si>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</si>
  <si>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</si>
  <si>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</si>
  <si>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</si>
  <si>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</si>
  <si>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</si>
  <si>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</si>
  <si>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</si>
  <si>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</si>
  <si>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</si>
  <si>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</si>
  <si>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</si>
  <si>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</si>
  <si>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</si>
  <si>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</si>
  <si>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</si>
  <si>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</si>
  <si>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</si>
  <si>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</si>
  <si>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</si>
  <si>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</si>
  <si>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</si>
  <si>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</si>
  <si>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</si>
  <si>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</si>
  <si>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</si>
  <si>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</si>
  <si>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</si>
  <si>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</si>
  <si>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</si>
  <si>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</si>
  <si>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</si>
  <si>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</si>
  <si>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</si>
  <si>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</si>
  <si>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</si>
  <si>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</si>
  <si>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</si>
  <si>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</si>
  <si>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</si>
  <si>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</si>
  <si>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</si>
  <si>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</si>
  <si>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</si>
  <si>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</si>
  <si>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</si>
  <si>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</si>
  <si>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</si>
  <si>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</si>
  <si>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</si>
  <si>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</si>
  <si>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</si>
  <si>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</si>
  <si>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</si>
  <si>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18/08/14 - VENCIMENTO 25/08/14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</si>
</sst>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9" sqref="A9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589317</v>
      </c>
      <c r="C7" s="9">
        <f t="shared" si="0"/>
        <v>798354</v>
      </c>
      <c r="D7" s="9">
        <f t="shared" si="0"/>
        <v>806454</v>
      </c>
      <c r="E7" s="9">
        <f t="shared" si="0"/>
        <v>547596</v>
      </c>
      <c r="F7" s="9">
        <f t="shared" si="0"/>
        <v>752434</v>
      </c>
      <c r="G7" s="9">
        <f t="shared" si="0"/>
        <v>1208136</v>
      </c>
      <c r="H7" s="9">
        <f t="shared" si="0"/>
        <v>560399</v>
      </c>
      <c r="I7" s="9">
        <f t="shared" si="0"/>
        <v>125809</v>
      </c>
      <c r="J7" s="9">
        <f t="shared" si="0"/>
        <v>306621</v>
      </c>
      <c r="K7" s="9">
        <f t="shared" si="0"/>
        <v>5695120</v>
      </c>
      <c r="L7" s="53"/>
    </row>
    <row r="8" spans="1:11" ht="17.25" customHeight="1">
      <c r="A8" s="10" t="s">
        <v>121</v>
      </c>
      <c r="B8" s="11">
        <f>B9+B12+B16</f>
        <v>354497</v>
      </c>
      <c r="C8" s="11">
        <f aca="true" t="shared" si="1" ref="C8:J8">C9+C12+C16</f>
        <v>486889</v>
      </c>
      <c r="D8" s="11">
        <f t="shared" si="1"/>
        <v>463270</v>
      </c>
      <c r="E8" s="11">
        <f t="shared" si="1"/>
        <v>326103</v>
      </c>
      <c r="F8" s="11">
        <f t="shared" si="1"/>
        <v>426545</v>
      </c>
      <c r="G8" s="11">
        <f t="shared" si="1"/>
        <v>666797</v>
      </c>
      <c r="H8" s="11">
        <f t="shared" si="1"/>
        <v>348070</v>
      </c>
      <c r="I8" s="11">
        <f t="shared" si="1"/>
        <v>68516</v>
      </c>
      <c r="J8" s="11">
        <f t="shared" si="1"/>
        <v>173819</v>
      </c>
      <c r="K8" s="11">
        <f>SUM(B8:J8)</f>
        <v>3314506</v>
      </c>
    </row>
    <row r="9" spans="1:11" ht="17.25" customHeight="1">
      <c r="A9" s="15" t="s">
        <v>17</v>
      </c>
      <c r="B9" s="13">
        <f>+B10+B11</f>
        <v>50653</v>
      </c>
      <c r="C9" s="13">
        <f aca="true" t="shared" si="2" ref="C9:J9">+C10+C11</f>
        <v>72076</v>
      </c>
      <c r="D9" s="13">
        <f t="shared" si="2"/>
        <v>62407</v>
      </c>
      <c r="E9" s="13">
        <f t="shared" si="2"/>
        <v>45402</v>
      </c>
      <c r="F9" s="13">
        <f t="shared" si="2"/>
        <v>53621</v>
      </c>
      <c r="G9" s="13">
        <f t="shared" si="2"/>
        <v>67001</v>
      </c>
      <c r="H9" s="13">
        <f t="shared" si="2"/>
        <v>60868</v>
      </c>
      <c r="I9" s="13">
        <f t="shared" si="2"/>
        <v>11336</v>
      </c>
      <c r="J9" s="13">
        <f t="shared" si="2"/>
        <v>21239</v>
      </c>
      <c r="K9" s="11">
        <f>SUM(B9:J9)</f>
        <v>444603</v>
      </c>
    </row>
    <row r="10" spans="1:11" ht="17.25" customHeight="1">
      <c r="A10" s="30" t="s">
        <v>18</v>
      </c>
      <c r="B10" s="13">
        <v>50653</v>
      </c>
      <c r="C10" s="13">
        <v>72076</v>
      </c>
      <c r="D10" s="13">
        <v>62407</v>
      </c>
      <c r="E10" s="13">
        <v>45402</v>
      </c>
      <c r="F10" s="13">
        <v>53621</v>
      </c>
      <c r="G10" s="13">
        <v>67001</v>
      </c>
      <c r="H10" s="13">
        <v>60868</v>
      </c>
      <c r="I10" s="13">
        <v>11336</v>
      </c>
      <c r="J10" s="13">
        <v>21239</v>
      </c>
      <c r="K10" s="11">
        <f>SUM(B10:J10)</f>
        <v>444603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294012</v>
      </c>
      <c r="C12" s="17">
        <f t="shared" si="3"/>
        <v>400810</v>
      </c>
      <c r="D12" s="17">
        <f t="shared" si="3"/>
        <v>388373</v>
      </c>
      <c r="E12" s="17">
        <f t="shared" si="3"/>
        <v>272164</v>
      </c>
      <c r="F12" s="17">
        <f t="shared" si="3"/>
        <v>361181</v>
      </c>
      <c r="G12" s="17">
        <f t="shared" si="3"/>
        <v>581220</v>
      </c>
      <c r="H12" s="17">
        <f t="shared" si="3"/>
        <v>278395</v>
      </c>
      <c r="I12" s="17">
        <f t="shared" si="3"/>
        <v>54818</v>
      </c>
      <c r="J12" s="17">
        <f t="shared" si="3"/>
        <v>147797</v>
      </c>
      <c r="K12" s="11">
        <f aca="true" t="shared" si="4" ref="K12:K27">SUM(B12:J12)</f>
        <v>2778770</v>
      </c>
    </row>
    <row r="13" spans="1:13" ht="17.25" customHeight="1">
      <c r="A13" s="14" t="s">
        <v>20</v>
      </c>
      <c r="B13" s="13">
        <v>126157</v>
      </c>
      <c r="C13" s="13">
        <v>182137</v>
      </c>
      <c r="D13" s="13">
        <v>181470</v>
      </c>
      <c r="E13" s="13">
        <v>126063</v>
      </c>
      <c r="F13" s="13">
        <v>165618</v>
      </c>
      <c r="G13" s="13">
        <v>258690</v>
      </c>
      <c r="H13" s="13">
        <v>119026</v>
      </c>
      <c r="I13" s="13">
        <v>27101</v>
      </c>
      <c r="J13" s="13">
        <v>68616</v>
      </c>
      <c r="K13" s="11">
        <f t="shared" si="4"/>
        <v>1254878</v>
      </c>
      <c r="L13" s="53"/>
      <c r="M13" s="54"/>
    </row>
    <row r="14" spans="1:12" ht="17.25" customHeight="1">
      <c r="A14" s="14" t="s">
        <v>21</v>
      </c>
      <c r="B14" s="13">
        <v>131641</v>
      </c>
      <c r="C14" s="13">
        <v>165449</v>
      </c>
      <c r="D14" s="13">
        <v>157286</v>
      </c>
      <c r="E14" s="13">
        <v>114628</v>
      </c>
      <c r="F14" s="13">
        <v>153480</v>
      </c>
      <c r="G14" s="13">
        <v>266797</v>
      </c>
      <c r="H14" s="13">
        <v>124264</v>
      </c>
      <c r="I14" s="13">
        <v>19916</v>
      </c>
      <c r="J14" s="13">
        <v>60222</v>
      </c>
      <c r="K14" s="11">
        <f t="shared" si="4"/>
        <v>1193683</v>
      </c>
      <c r="L14" s="53"/>
    </row>
    <row r="15" spans="1:11" ht="17.25" customHeight="1">
      <c r="A15" s="14" t="s">
        <v>22</v>
      </c>
      <c r="B15" s="13">
        <v>36214</v>
      </c>
      <c r="C15" s="13">
        <v>53224</v>
      </c>
      <c r="D15" s="13">
        <v>49617</v>
      </c>
      <c r="E15" s="13">
        <v>31473</v>
      </c>
      <c r="F15" s="13">
        <v>42083</v>
      </c>
      <c r="G15" s="13">
        <v>55733</v>
      </c>
      <c r="H15" s="13">
        <v>35105</v>
      </c>
      <c r="I15" s="13">
        <v>7801</v>
      </c>
      <c r="J15" s="13">
        <v>18959</v>
      </c>
      <c r="K15" s="11">
        <f t="shared" si="4"/>
        <v>330209</v>
      </c>
    </row>
    <row r="16" spans="1:11" ht="17.25" customHeight="1">
      <c r="A16" s="15" t="s">
        <v>117</v>
      </c>
      <c r="B16" s="13">
        <f>B17+B18+B19</f>
        <v>9832</v>
      </c>
      <c r="C16" s="13">
        <f aca="true" t="shared" si="5" ref="C16:J16">C17+C18+C19</f>
        <v>14003</v>
      </c>
      <c r="D16" s="13">
        <f t="shared" si="5"/>
        <v>12490</v>
      </c>
      <c r="E16" s="13">
        <f t="shared" si="5"/>
        <v>8537</v>
      </c>
      <c r="F16" s="13">
        <f t="shared" si="5"/>
        <v>11743</v>
      </c>
      <c r="G16" s="13">
        <f t="shared" si="5"/>
        <v>18576</v>
      </c>
      <c r="H16" s="13">
        <f t="shared" si="5"/>
        <v>8807</v>
      </c>
      <c r="I16" s="13">
        <f t="shared" si="5"/>
        <v>2362</v>
      </c>
      <c r="J16" s="13">
        <f t="shared" si="5"/>
        <v>4783</v>
      </c>
      <c r="K16" s="11">
        <f t="shared" si="4"/>
        <v>91133</v>
      </c>
    </row>
    <row r="17" spans="1:11" ht="17.25" customHeight="1">
      <c r="A17" s="14" t="s">
        <v>118</v>
      </c>
      <c r="B17" s="13">
        <v>4098</v>
      </c>
      <c r="C17" s="13">
        <v>5888</v>
      </c>
      <c r="D17" s="13">
        <v>5064</v>
      </c>
      <c r="E17" s="13">
        <v>3858</v>
      </c>
      <c r="F17" s="13">
        <v>5134</v>
      </c>
      <c r="G17" s="13">
        <v>8723</v>
      </c>
      <c r="H17" s="13">
        <v>4289</v>
      </c>
      <c r="I17" s="13">
        <v>1040</v>
      </c>
      <c r="J17" s="13">
        <v>2049</v>
      </c>
      <c r="K17" s="11">
        <f t="shared" si="4"/>
        <v>40143</v>
      </c>
    </row>
    <row r="18" spans="1:11" ht="17.25" customHeight="1">
      <c r="A18" s="14" t="s">
        <v>119</v>
      </c>
      <c r="B18" s="13">
        <v>235</v>
      </c>
      <c r="C18" s="13">
        <v>381</v>
      </c>
      <c r="D18" s="13">
        <v>404</v>
      </c>
      <c r="E18" s="13">
        <v>284</v>
      </c>
      <c r="F18" s="13">
        <v>377</v>
      </c>
      <c r="G18" s="13">
        <v>772</v>
      </c>
      <c r="H18" s="13">
        <v>272</v>
      </c>
      <c r="I18" s="13">
        <v>84</v>
      </c>
      <c r="J18" s="13">
        <v>149</v>
      </c>
      <c r="K18" s="11">
        <f t="shared" si="4"/>
        <v>2958</v>
      </c>
    </row>
    <row r="19" spans="1:11" ht="17.25" customHeight="1">
      <c r="A19" s="14" t="s">
        <v>120</v>
      </c>
      <c r="B19" s="13">
        <v>5499</v>
      </c>
      <c r="C19" s="13">
        <v>7734</v>
      </c>
      <c r="D19" s="13">
        <v>7022</v>
      </c>
      <c r="E19" s="13">
        <v>4395</v>
      </c>
      <c r="F19" s="13">
        <v>6232</v>
      </c>
      <c r="G19" s="13">
        <v>9081</v>
      </c>
      <c r="H19" s="13">
        <v>4246</v>
      </c>
      <c r="I19" s="13">
        <v>1238</v>
      </c>
      <c r="J19" s="13">
        <v>2585</v>
      </c>
      <c r="K19" s="11">
        <f t="shared" si="4"/>
        <v>48032</v>
      </c>
    </row>
    <row r="20" spans="1:11" ht="17.25" customHeight="1">
      <c r="A20" s="16" t="s">
        <v>23</v>
      </c>
      <c r="B20" s="11">
        <f>+B21+B22+B23</f>
        <v>188850</v>
      </c>
      <c r="C20" s="11">
        <f aca="true" t="shared" si="6" ref="C20:J20">+C21+C22+C23</f>
        <v>234109</v>
      </c>
      <c r="D20" s="11">
        <f t="shared" si="6"/>
        <v>254019</v>
      </c>
      <c r="E20" s="11">
        <f t="shared" si="6"/>
        <v>166629</v>
      </c>
      <c r="F20" s="11">
        <f t="shared" si="6"/>
        <v>260249</v>
      </c>
      <c r="G20" s="11">
        <f t="shared" si="6"/>
        <v>464560</v>
      </c>
      <c r="H20" s="11">
        <f t="shared" si="6"/>
        <v>166249</v>
      </c>
      <c r="I20" s="11">
        <f t="shared" si="6"/>
        <v>41020</v>
      </c>
      <c r="J20" s="11">
        <f t="shared" si="6"/>
        <v>94885</v>
      </c>
      <c r="K20" s="11">
        <f t="shared" si="4"/>
        <v>1870570</v>
      </c>
    </row>
    <row r="21" spans="1:12" ht="17.25" customHeight="1">
      <c r="A21" s="12" t="s">
        <v>24</v>
      </c>
      <c r="B21" s="13">
        <v>93171</v>
      </c>
      <c r="C21" s="13">
        <v>125676</v>
      </c>
      <c r="D21" s="13">
        <v>137498</v>
      </c>
      <c r="E21" s="13">
        <v>89822</v>
      </c>
      <c r="F21" s="13">
        <v>137247</v>
      </c>
      <c r="G21" s="13">
        <v>232819</v>
      </c>
      <c r="H21" s="13">
        <v>88364</v>
      </c>
      <c r="I21" s="13">
        <v>23283</v>
      </c>
      <c r="J21" s="13">
        <v>49836</v>
      </c>
      <c r="K21" s="11">
        <f t="shared" si="4"/>
        <v>977716</v>
      </c>
      <c r="L21" s="53"/>
    </row>
    <row r="22" spans="1:12" ht="17.25" customHeight="1">
      <c r="A22" s="12" t="s">
        <v>25</v>
      </c>
      <c r="B22" s="13">
        <v>76901</v>
      </c>
      <c r="C22" s="13">
        <v>84622</v>
      </c>
      <c r="D22" s="13">
        <v>90903</v>
      </c>
      <c r="E22" s="13">
        <v>62337</v>
      </c>
      <c r="F22" s="13">
        <v>99728</v>
      </c>
      <c r="G22" s="13">
        <v>195233</v>
      </c>
      <c r="H22" s="13">
        <v>62338</v>
      </c>
      <c r="I22" s="13">
        <v>13542</v>
      </c>
      <c r="J22" s="13">
        <v>34949</v>
      </c>
      <c r="K22" s="11">
        <f t="shared" si="4"/>
        <v>720553</v>
      </c>
      <c r="L22" s="53"/>
    </row>
    <row r="23" spans="1:11" ht="17.25" customHeight="1">
      <c r="A23" s="12" t="s">
        <v>26</v>
      </c>
      <c r="B23" s="13">
        <v>18778</v>
      </c>
      <c r="C23" s="13">
        <v>23811</v>
      </c>
      <c r="D23" s="13">
        <v>25618</v>
      </c>
      <c r="E23" s="13">
        <v>14470</v>
      </c>
      <c r="F23" s="13">
        <v>23274</v>
      </c>
      <c r="G23" s="13">
        <v>36508</v>
      </c>
      <c r="H23" s="13">
        <v>15547</v>
      </c>
      <c r="I23" s="13">
        <v>4195</v>
      </c>
      <c r="J23" s="13">
        <v>10100</v>
      </c>
      <c r="K23" s="11">
        <f t="shared" si="4"/>
        <v>172301</v>
      </c>
    </row>
    <row r="24" spans="1:11" ht="17.25" customHeight="1">
      <c r="A24" s="16" t="s">
        <v>27</v>
      </c>
      <c r="B24" s="13">
        <v>45970</v>
      </c>
      <c r="C24" s="13">
        <v>77356</v>
      </c>
      <c r="D24" s="13">
        <v>89165</v>
      </c>
      <c r="E24" s="13">
        <v>54864</v>
      </c>
      <c r="F24" s="13">
        <v>65640</v>
      </c>
      <c r="G24" s="13">
        <v>76779</v>
      </c>
      <c r="H24" s="13">
        <v>38404</v>
      </c>
      <c r="I24" s="13">
        <v>16273</v>
      </c>
      <c r="J24" s="13">
        <v>37917</v>
      </c>
      <c r="K24" s="11">
        <f t="shared" si="4"/>
        <v>502368</v>
      </c>
    </row>
    <row r="25" spans="1:12" ht="17.25" customHeight="1">
      <c r="A25" s="12" t="s">
        <v>28</v>
      </c>
      <c r="B25" s="13">
        <v>29421</v>
      </c>
      <c r="C25" s="13">
        <v>49508</v>
      </c>
      <c r="D25" s="13">
        <v>57066</v>
      </c>
      <c r="E25" s="13">
        <v>35113</v>
      </c>
      <c r="F25" s="13">
        <v>42010</v>
      </c>
      <c r="G25" s="13">
        <v>49139</v>
      </c>
      <c r="H25" s="13">
        <v>24579</v>
      </c>
      <c r="I25" s="13">
        <v>10415</v>
      </c>
      <c r="J25" s="13">
        <v>24267</v>
      </c>
      <c r="K25" s="11">
        <f t="shared" si="4"/>
        <v>321518</v>
      </c>
      <c r="L25" s="53"/>
    </row>
    <row r="26" spans="1:12" ht="17.25" customHeight="1">
      <c r="A26" s="12" t="s">
        <v>29</v>
      </c>
      <c r="B26" s="13">
        <v>16549</v>
      </c>
      <c r="C26" s="13">
        <v>27848</v>
      </c>
      <c r="D26" s="13">
        <v>32099</v>
      </c>
      <c r="E26" s="13">
        <v>19751</v>
      </c>
      <c r="F26" s="13">
        <v>23630</v>
      </c>
      <c r="G26" s="13">
        <v>27640</v>
      </c>
      <c r="H26" s="13">
        <v>13825</v>
      </c>
      <c r="I26" s="13">
        <v>5858</v>
      </c>
      <c r="J26" s="13">
        <v>13650</v>
      </c>
      <c r="K26" s="11">
        <f t="shared" si="4"/>
        <v>180850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7676</v>
      </c>
      <c r="I27" s="11">
        <v>0</v>
      </c>
      <c r="J27" s="11">
        <v>0</v>
      </c>
      <c r="K27" s="11">
        <f t="shared" si="4"/>
        <v>7676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8410.12</v>
      </c>
      <c r="I35" s="19">
        <v>0</v>
      </c>
      <c r="J35" s="19">
        <v>0</v>
      </c>
      <c r="K35" s="23">
        <f>SUM(B35:J35)</f>
        <v>8410.12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1439609.06</v>
      </c>
      <c r="C47" s="22">
        <f aca="true" t="shared" si="9" ref="C47:H47">+C48+C56</f>
        <v>2220654.16</v>
      </c>
      <c r="D47" s="22">
        <f t="shared" si="9"/>
        <v>2545248.89</v>
      </c>
      <c r="E47" s="22">
        <f t="shared" si="9"/>
        <v>1464862</v>
      </c>
      <c r="F47" s="22">
        <f t="shared" si="9"/>
        <v>1946299.4200000002</v>
      </c>
      <c r="G47" s="22">
        <f t="shared" si="9"/>
        <v>2687833.01</v>
      </c>
      <c r="H47" s="22">
        <f t="shared" si="9"/>
        <v>1440809.03</v>
      </c>
      <c r="I47" s="22">
        <f>+I48+I56</f>
        <v>563712.39</v>
      </c>
      <c r="J47" s="22">
        <f>+J48+J56</f>
        <v>827437.9400000001</v>
      </c>
      <c r="K47" s="22">
        <f>SUM(B47:J47)</f>
        <v>15136465.9</v>
      </c>
    </row>
    <row r="48" spans="1:11" ht="17.25" customHeight="1">
      <c r="A48" s="16" t="s">
        <v>48</v>
      </c>
      <c r="B48" s="23">
        <f>SUM(B49:B55)</f>
        <v>1422434.44</v>
      </c>
      <c r="C48" s="23">
        <f aca="true" t="shared" si="10" ref="C48:H48">SUM(C49:C55)</f>
        <v>2197953.19</v>
      </c>
      <c r="D48" s="23">
        <f t="shared" si="10"/>
        <v>2522346.18</v>
      </c>
      <c r="E48" s="23">
        <f t="shared" si="10"/>
        <v>1443463.06</v>
      </c>
      <c r="F48" s="23">
        <f t="shared" si="10"/>
        <v>1925478.61</v>
      </c>
      <c r="G48" s="23">
        <f t="shared" si="10"/>
        <v>2659590.59</v>
      </c>
      <c r="H48" s="23">
        <f t="shared" si="10"/>
        <v>1422969.28</v>
      </c>
      <c r="I48" s="23">
        <f>SUM(I49:I55)</f>
        <v>563712.39</v>
      </c>
      <c r="J48" s="23">
        <f>SUM(J49:J55)</f>
        <v>814600.01</v>
      </c>
      <c r="K48" s="23">
        <f aca="true" t="shared" si="11" ref="K48:K56">SUM(B48:J48)</f>
        <v>14972547.75</v>
      </c>
    </row>
    <row r="49" spans="1:11" ht="17.25" customHeight="1">
      <c r="A49" s="35" t="s">
        <v>49</v>
      </c>
      <c r="B49" s="23">
        <f aca="true" t="shared" si="12" ref="B49:H49">ROUND(B30*B7,2)</f>
        <v>1422434.44</v>
      </c>
      <c r="C49" s="23">
        <f t="shared" si="12"/>
        <v>2193078.44</v>
      </c>
      <c r="D49" s="23">
        <f t="shared" si="12"/>
        <v>2522346.18</v>
      </c>
      <c r="E49" s="23">
        <f t="shared" si="12"/>
        <v>1443463.06</v>
      </c>
      <c r="F49" s="23">
        <f t="shared" si="12"/>
        <v>1925478.61</v>
      </c>
      <c r="G49" s="23">
        <f t="shared" si="12"/>
        <v>2659590.59</v>
      </c>
      <c r="H49" s="23">
        <f t="shared" si="12"/>
        <v>1414559.16</v>
      </c>
      <c r="I49" s="23">
        <f>ROUND(I30*I7,2)</f>
        <v>563712.39</v>
      </c>
      <c r="J49" s="23">
        <f>ROUND(J30*J7,2)</f>
        <v>814600.01</v>
      </c>
      <c r="K49" s="23">
        <f t="shared" si="11"/>
        <v>14959262.88</v>
      </c>
    </row>
    <row r="50" spans="1:11" ht="17.25" customHeight="1">
      <c r="A50" s="35" t="s">
        <v>50</v>
      </c>
      <c r="B50" s="19">
        <v>0</v>
      </c>
      <c r="C50" s="23">
        <f>ROUND(C31*C7,2)</f>
        <v>4874.75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4874.75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8410.12</v>
      </c>
      <c r="I53" s="32">
        <f>+I35</f>
        <v>0</v>
      </c>
      <c r="J53" s="32">
        <f>+J35</f>
        <v>0</v>
      </c>
      <c r="K53" s="23">
        <f t="shared" si="11"/>
        <v>8410.12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17174.62</v>
      </c>
      <c r="C56" s="37">
        <v>22700.97</v>
      </c>
      <c r="D56" s="37">
        <v>22902.71</v>
      </c>
      <c r="E56" s="37">
        <v>21398.94</v>
      </c>
      <c r="F56" s="37">
        <v>20820.81</v>
      </c>
      <c r="G56" s="37">
        <v>28242.42</v>
      </c>
      <c r="H56" s="37">
        <v>17839.75</v>
      </c>
      <c r="I56" s="19">
        <v>0</v>
      </c>
      <c r="J56" s="37">
        <v>12837.93</v>
      </c>
      <c r="K56" s="37">
        <f t="shared" si="11"/>
        <v>163918.14999999997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-230232.72</v>
      </c>
      <c r="C60" s="36">
        <f t="shared" si="13"/>
        <v>-240938.62</v>
      </c>
      <c r="D60" s="36">
        <f t="shared" si="13"/>
        <v>-235803.1</v>
      </c>
      <c r="E60" s="36">
        <f t="shared" si="13"/>
        <v>-264504.57</v>
      </c>
      <c r="F60" s="36">
        <f t="shared" si="13"/>
        <v>-255662.76</v>
      </c>
      <c r="G60" s="36">
        <f t="shared" si="13"/>
        <v>-295971.29</v>
      </c>
      <c r="H60" s="36">
        <f t="shared" si="13"/>
        <v>-196611.47</v>
      </c>
      <c r="I60" s="36">
        <f t="shared" si="13"/>
        <v>-77989.16</v>
      </c>
      <c r="J60" s="36">
        <f t="shared" si="13"/>
        <v>-89616.7</v>
      </c>
      <c r="K60" s="36">
        <f>SUM(B60:J60)</f>
        <v>-1887330.39</v>
      </c>
    </row>
    <row r="61" spans="1:11" ht="18.75" customHeight="1">
      <c r="A61" s="16" t="s">
        <v>82</v>
      </c>
      <c r="B61" s="36">
        <f aca="true" t="shared" si="14" ref="B61:J61">B62+B63+B64+B65+B66+B67</f>
        <v>-216123.66</v>
      </c>
      <c r="C61" s="36">
        <f t="shared" si="14"/>
        <v>-220277.49</v>
      </c>
      <c r="D61" s="36">
        <f t="shared" si="14"/>
        <v>-215347.89</v>
      </c>
      <c r="E61" s="36">
        <f t="shared" si="14"/>
        <v>-238768.22</v>
      </c>
      <c r="F61" s="36">
        <f t="shared" si="14"/>
        <v>-236623.13</v>
      </c>
      <c r="G61" s="36">
        <f t="shared" si="14"/>
        <v>-267512.69</v>
      </c>
      <c r="H61" s="36">
        <f t="shared" si="14"/>
        <v>-182689</v>
      </c>
      <c r="I61" s="36">
        <f t="shared" si="14"/>
        <v>-34008</v>
      </c>
      <c r="J61" s="36">
        <f t="shared" si="14"/>
        <v>-63717</v>
      </c>
      <c r="K61" s="36">
        <f aca="true" t="shared" si="15" ref="K61:K92">SUM(B61:J61)</f>
        <v>-1675067.08</v>
      </c>
    </row>
    <row r="62" spans="1:11" ht="18.75" customHeight="1">
      <c r="A62" s="12" t="s">
        <v>83</v>
      </c>
      <c r="B62" s="36">
        <f>-ROUND(B9*$D$3,2)</f>
        <v>-151959</v>
      </c>
      <c r="C62" s="36">
        <f aca="true" t="shared" si="16" ref="C62:J62">-ROUND(C9*$D$3,2)</f>
        <v>-216228</v>
      </c>
      <c r="D62" s="36">
        <f t="shared" si="16"/>
        <v>-187221</v>
      </c>
      <c r="E62" s="36">
        <f t="shared" si="16"/>
        <v>-136206</v>
      </c>
      <c r="F62" s="36">
        <f t="shared" si="16"/>
        <v>-160863</v>
      </c>
      <c r="G62" s="36">
        <f t="shared" si="16"/>
        <v>-201003</v>
      </c>
      <c r="H62" s="36">
        <f t="shared" si="16"/>
        <v>-182604</v>
      </c>
      <c r="I62" s="36">
        <f t="shared" si="16"/>
        <v>-34008</v>
      </c>
      <c r="J62" s="36">
        <f t="shared" si="16"/>
        <v>-63717</v>
      </c>
      <c r="K62" s="36">
        <f t="shared" si="15"/>
        <v>-1333809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-546</v>
      </c>
      <c r="C64" s="36">
        <v>-258</v>
      </c>
      <c r="D64" s="36">
        <v>-222</v>
      </c>
      <c r="E64" s="36">
        <v>-729</v>
      </c>
      <c r="F64" s="36">
        <v>-390</v>
      </c>
      <c r="G64" s="36">
        <v>-354</v>
      </c>
      <c r="H64" s="36">
        <v>0</v>
      </c>
      <c r="I64" s="36">
        <v>0</v>
      </c>
      <c r="J64" s="36">
        <v>0</v>
      </c>
      <c r="K64" s="36">
        <f t="shared" si="15"/>
        <v>-2499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-63534.66</v>
      </c>
      <c r="C66" s="48">
        <v>-3791.49</v>
      </c>
      <c r="D66" s="48">
        <v>-27876.89</v>
      </c>
      <c r="E66" s="48">
        <v>-101833.22</v>
      </c>
      <c r="F66" s="48">
        <v>-75370.13</v>
      </c>
      <c r="G66" s="48">
        <v>-66155.69</v>
      </c>
      <c r="H66" s="19">
        <v>-85</v>
      </c>
      <c r="I66" s="19">
        <v>0</v>
      </c>
      <c r="J66" s="19">
        <v>0</v>
      </c>
      <c r="K66" s="36">
        <f t="shared" si="15"/>
        <v>-338647.08</v>
      </c>
    </row>
    <row r="67" spans="1:11" ht="18.75" customHeight="1">
      <c r="A67" s="12" t="s">
        <v>61</v>
      </c>
      <c r="B67" s="19">
        <v>-84</v>
      </c>
      <c r="C67" s="19">
        <v>0</v>
      </c>
      <c r="D67" s="19">
        <v>-28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-14109.06</v>
      </c>
      <c r="C68" s="36">
        <f t="shared" si="17"/>
        <v>-20661.13</v>
      </c>
      <c r="D68" s="36">
        <f t="shared" si="17"/>
        <v>-20455.21</v>
      </c>
      <c r="E68" s="36">
        <f t="shared" si="17"/>
        <v>-25736.35</v>
      </c>
      <c r="F68" s="36">
        <f t="shared" si="17"/>
        <v>-19039.63</v>
      </c>
      <c r="G68" s="36">
        <f t="shared" si="17"/>
        <v>-28458.6</v>
      </c>
      <c r="H68" s="36">
        <f t="shared" si="17"/>
        <v>-13922.47</v>
      </c>
      <c r="I68" s="36">
        <f t="shared" si="17"/>
        <v>-43981.16</v>
      </c>
      <c r="J68" s="36">
        <f t="shared" si="17"/>
        <v>-24901.34</v>
      </c>
      <c r="K68" s="36">
        <f t="shared" si="15"/>
        <v>-211264.95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0</v>
      </c>
    </row>
    <row r="70" spans="1:11" ht="18.75" customHeight="1">
      <c r="A70" s="12" t="s">
        <v>63</v>
      </c>
      <c r="B70" s="19">
        <v>0</v>
      </c>
      <c r="C70" s="36">
        <v>-179.31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-229.67000000000002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5"/>
        <v>-143530.62000000002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-12158.35</v>
      </c>
      <c r="F92" s="19">
        <v>0</v>
      </c>
      <c r="G92" s="19">
        <v>0</v>
      </c>
      <c r="H92" s="19">
        <v>0</v>
      </c>
      <c r="I92" s="49">
        <v>-7102.78</v>
      </c>
      <c r="J92" s="49">
        <v>-14811.14</v>
      </c>
      <c r="K92" s="49">
        <f t="shared" si="15"/>
        <v>-34072.270000000004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1209376.34</v>
      </c>
      <c r="C97" s="24">
        <f t="shared" si="19"/>
        <v>1979715.54</v>
      </c>
      <c r="D97" s="24">
        <f t="shared" si="19"/>
        <v>2309445.79</v>
      </c>
      <c r="E97" s="24">
        <f t="shared" si="19"/>
        <v>1200357.43</v>
      </c>
      <c r="F97" s="24">
        <f t="shared" si="19"/>
        <v>1690636.6600000001</v>
      </c>
      <c r="G97" s="24">
        <f t="shared" si="19"/>
        <v>2391861.7199999997</v>
      </c>
      <c r="H97" s="24">
        <f t="shared" si="19"/>
        <v>1244197.56</v>
      </c>
      <c r="I97" s="24">
        <f>+I98+I99</f>
        <v>485723.23</v>
      </c>
      <c r="J97" s="24">
        <f>+J98+J99</f>
        <v>737821.24</v>
      </c>
      <c r="K97" s="49">
        <f t="shared" si="18"/>
        <v>13249135.510000002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1192201.72</v>
      </c>
      <c r="C98" s="24">
        <f t="shared" si="20"/>
        <v>1957014.57</v>
      </c>
      <c r="D98" s="24">
        <f t="shared" si="20"/>
        <v>2286543.08</v>
      </c>
      <c r="E98" s="24">
        <f t="shared" si="20"/>
        <v>1178958.49</v>
      </c>
      <c r="F98" s="24">
        <f t="shared" si="20"/>
        <v>1669815.85</v>
      </c>
      <c r="G98" s="24">
        <f t="shared" si="20"/>
        <v>2363619.3</v>
      </c>
      <c r="H98" s="24">
        <f t="shared" si="20"/>
        <v>1226357.81</v>
      </c>
      <c r="I98" s="24">
        <f t="shared" si="20"/>
        <v>485723.23</v>
      </c>
      <c r="J98" s="24">
        <f t="shared" si="20"/>
        <v>725981.67</v>
      </c>
      <c r="K98" s="49">
        <f t="shared" si="18"/>
        <v>13086215.720000003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17174.62</v>
      </c>
      <c r="C99" s="24">
        <f>IF(+C56+C95+C100&lt;0,0,(C56+C95+C100))</f>
        <v>22700.97</v>
      </c>
      <c r="D99" s="24">
        <f t="shared" si="21"/>
        <v>22902.71</v>
      </c>
      <c r="E99" s="24">
        <f t="shared" si="21"/>
        <v>21398.94</v>
      </c>
      <c r="F99" s="24">
        <f t="shared" si="21"/>
        <v>20820.81</v>
      </c>
      <c r="G99" s="24">
        <f t="shared" si="21"/>
        <v>28242.42</v>
      </c>
      <c r="H99" s="24">
        <f t="shared" si="21"/>
        <v>17839.75</v>
      </c>
      <c r="I99" s="19">
        <f t="shared" si="21"/>
        <v>0</v>
      </c>
      <c r="J99" s="24">
        <f t="shared" si="21"/>
        <v>11839.57</v>
      </c>
      <c r="K99" s="49">
        <f t="shared" si="18"/>
        <v>162919.78999999998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13249135.510000002</v>
      </c>
      <c r="L105" s="55"/>
    </row>
    <row r="106" spans="1:11" ht="18.75" customHeight="1">
      <c r="A106" s="26" t="s">
        <v>78</v>
      </c>
      <c r="B106" s="27">
        <v>154233.27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154233.27</v>
      </c>
    </row>
    <row r="107" spans="1:11" ht="18.75" customHeight="1">
      <c r="A107" s="26" t="s">
        <v>79</v>
      </c>
      <c r="B107" s="27">
        <v>1055143.08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1055143.08</v>
      </c>
    </row>
    <row r="108" spans="1:11" ht="18.75" customHeight="1">
      <c r="A108" s="26" t="s">
        <v>80</v>
      </c>
      <c r="B108" s="41">
        <v>0</v>
      </c>
      <c r="C108" s="27">
        <f>+C97</f>
        <v>1979715.54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1979715.54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2309445.79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2309445.79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1200357.43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1200357.43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322785.42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322785.42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616049.26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616049.26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751801.97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751801.97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688128.05</v>
      </c>
      <c r="H115" s="41">
        <v>0</v>
      </c>
      <c r="I115" s="41">
        <v>0</v>
      </c>
      <c r="J115" s="41">
        <v>0</v>
      </c>
      <c r="K115" s="42">
        <f t="shared" si="22"/>
        <v>688128.05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56042.81</v>
      </c>
      <c r="H116" s="41">
        <v>0</v>
      </c>
      <c r="I116" s="41">
        <v>0</v>
      </c>
      <c r="J116" s="41">
        <v>0</v>
      </c>
      <c r="K116" s="42">
        <f t="shared" si="22"/>
        <v>56042.81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385019.07</v>
      </c>
      <c r="H117" s="41">
        <v>0</v>
      </c>
      <c r="I117" s="41">
        <v>0</v>
      </c>
      <c r="J117" s="41">
        <v>0</v>
      </c>
      <c r="K117" s="42">
        <f t="shared" si="22"/>
        <v>385019.07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328559.5</v>
      </c>
      <c r="H118" s="41">
        <v>0</v>
      </c>
      <c r="I118" s="41">
        <v>0</v>
      </c>
      <c r="J118" s="41">
        <v>0</v>
      </c>
      <c r="K118" s="42">
        <f t="shared" si="22"/>
        <v>328559.5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934112.3</v>
      </c>
      <c r="H119" s="41">
        <v>0</v>
      </c>
      <c r="I119" s="41">
        <v>0</v>
      </c>
      <c r="J119" s="41">
        <v>0</v>
      </c>
      <c r="K119" s="42">
        <f t="shared" si="22"/>
        <v>934112.3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441277.68</v>
      </c>
      <c r="I120" s="41">
        <v>0</v>
      </c>
      <c r="J120" s="41">
        <v>0</v>
      </c>
      <c r="K120" s="42">
        <f t="shared" si="22"/>
        <v>441277.68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802919.87</v>
      </c>
      <c r="I121" s="41">
        <v>0</v>
      </c>
      <c r="J121" s="41">
        <v>0</v>
      </c>
      <c r="K121" s="42">
        <f t="shared" si="22"/>
        <v>802919.87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485723.23</v>
      </c>
      <c r="J122" s="41">
        <v>0</v>
      </c>
      <c r="K122" s="42">
        <f t="shared" si="22"/>
        <v>485723.23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737821.24</v>
      </c>
      <c r="K123" s="45">
        <f t="shared" si="22"/>
        <v>737821.24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2014-08-22T17:33:38Z</dcterms:modified>
  <cp:category/>
  <cp:version/>
  <cp:contentType/>
  <cp:contentStatus/>
</cp:coreProperties>
</file>