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<sst xmlns="http://schemas.openxmlformats.org/spreadsheetml/2006/main" count="127" uniqueCount="127">
  <si>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</si>
  <si>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</si>
  <si>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</si>
  <si>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</si>
  <si>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</si>
  <si>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</si>
  <si>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</si>
  <si>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</si>
  <si>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</si>
  <si>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</si>
  <si>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</si>
  <si>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</si>
  <si>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</si>
  <si>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</si>
  <si>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</si>
  <si>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</si>
  <si>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</si>
  <si>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</si>
  <si>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</si>
  <si>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</si>
  <si>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</si>
  <si>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</si>
  <si>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</si>
  <si>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</si>
  <si>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</si>
  <si>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</si>
  <si>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</si>
  <si>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</si>
  <si>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</si>
  <si>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</si>
  <si>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</si>
  <si>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</si>
  <si>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</si>
  <si>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</si>
  <si>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</si>
  <si>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</si>
  <si>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</si>
  <si>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</si>
  <si>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</si>
  <si>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</si>
  <si>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</si>
  <si>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</si>
  <si>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</si>
  <si>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</si>
  <si>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</si>
  <si>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</si>
  <si>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</si>
  <si>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</si>
  <si>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</si>
  <si>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</si>
  <si>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</si>
  <si>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</si>
  <si>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</si>
  <si>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</si>
  <si>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</si>
  <si>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</si>
  <si>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</si>
  <si>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</si>
  <si>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</si>
  <si>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</si>
  <si>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</si>
  <si>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</si>
  <si>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</si>
  <si>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</si>
  <si>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</si>
  <si>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</si>
  <si>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</si>
  <si>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</si>
  <si>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</si>
  <si>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</si>
  <si>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</si>
  <si>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</si>
  <si>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</si>
  <si>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</si>
  <si>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</si>
  <si>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</si>
  <si>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</si>
  <si>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</si>
  <si>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</si>
  <si>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</si>
  <si>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</si>
  <si>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</si>
  <si>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</si>
  <si>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</si>
  <si>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</si>
  <si>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</si>
  <si>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</si>
  <si>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</si>
  <si>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</si>
  <si>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</si>
  <si>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</si>
  <si>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</si>
  <si>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</si>
  <si>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</si>
  <si>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</si>
  <si>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</si>
  <si>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</si>
  <si>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</si>
  <si>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</si>
  <si>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</si>
  <si>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</si>
  <si>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</si>
  <si>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</si>
  <si>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</si>
  <si>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</si>
  <si>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</si>
  <si>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</si>
  <si>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</si>
  <si>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</si>
  <si>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</si>
  <si>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</si>
  <si>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</si>
  <si>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</si>
  <si>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</si>
  <si>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</si>
  <si>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</si>
  <si>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</si>
  <si>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</si>
  <si>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</si>
  <si>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</si>
  <si>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</si>
  <si>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</si>
  <si>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</si>
  <si>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</si>
  <si>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</si>
  <si>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</si>
  <si>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17/08/14 - VENCIMENTO 22/08/14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</si>
</sst>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170281</v>
      </c>
      <c r="C7" s="9">
        <f t="shared" si="0"/>
        <v>234047</v>
      </c>
      <c r="D7" s="9">
        <f t="shared" si="0"/>
        <v>256906</v>
      </c>
      <c r="E7" s="9">
        <f t="shared" si="0"/>
        <v>139844</v>
      </c>
      <c r="F7" s="9">
        <f t="shared" si="0"/>
        <v>242440</v>
      </c>
      <c r="G7" s="9">
        <f t="shared" si="0"/>
        <v>372291</v>
      </c>
      <c r="H7" s="9">
        <f t="shared" si="0"/>
        <v>137156</v>
      </c>
      <c r="I7" s="9">
        <f t="shared" si="0"/>
        <v>26967</v>
      </c>
      <c r="J7" s="9">
        <f t="shared" si="0"/>
        <v>98800</v>
      </c>
      <c r="K7" s="9">
        <f t="shared" si="0"/>
        <v>1678732</v>
      </c>
      <c r="L7" s="53"/>
    </row>
    <row r="8" spans="1:11" ht="17.25" customHeight="1">
      <c r="A8" s="10" t="s">
        <v>121</v>
      </c>
      <c r="B8" s="11">
        <f>B9+B12+B16</f>
        <v>98320</v>
      </c>
      <c r="C8" s="11">
        <f aca="true" t="shared" si="1" ref="C8:J8">C9+C12+C16</f>
        <v>140231</v>
      </c>
      <c r="D8" s="11">
        <f t="shared" si="1"/>
        <v>145258</v>
      </c>
      <c r="E8" s="11">
        <f t="shared" si="1"/>
        <v>81934</v>
      </c>
      <c r="F8" s="11">
        <f t="shared" si="1"/>
        <v>129227</v>
      </c>
      <c r="G8" s="11">
        <f t="shared" si="1"/>
        <v>196666</v>
      </c>
      <c r="H8" s="11">
        <f t="shared" si="1"/>
        <v>84521</v>
      </c>
      <c r="I8" s="11">
        <f t="shared" si="1"/>
        <v>14016</v>
      </c>
      <c r="J8" s="11">
        <f t="shared" si="1"/>
        <v>55719</v>
      </c>
      <c r="K8" s="11">
        <f>SUM(B8:J8)</f>
        <v>945892</v>
      </c>
    </row>
    <row r="9" spans="1:11" ht="17.25" customHeight="1">
      <c r="A9" s="15" t="s">
        <v>17</v>
      </c>
      <c r="B9" s="13">
        <f>+B10+B11</f>
        <v>23416</v>
      </c>
      <c r="C9" s="13">
        <f aca="true" t="shared" si="2" ref="C9:J9">+C10+C11</f>
        <v>34796</v>
      </c>
      <c r="D9" s="13">
        <f t="shared" si="2"/>
        <v>34406</v>
      </c>
      <c r="E9" s="13">
        <f t="shared" si="2"/>
        <v>19288</v>
      </c>
      <c r="F9" s="13">
        <f t="shared" si="2"/>
        <v>26530</v>
      </c>
      <c r="G9" s="13">
        <f t="shared" si="2"/>
        <v>32268</v>
      </c>
      <c r="H9" s="13">
        <f t="shared" si="2"/>
        <v>20750</v>
      </c>
      <c r="I9" s="13">
        <f t="shared" si="2"/>
        <v>3890</v>
      </c>
      <c r="J9" s="13">
        <f t="shared" si="2"/>
        <v>12220</v>
      </c>
      <c r="K9" s="11">
        <f>SUM(B9:J9)</f>
        <v>207564</v>
      </c>
    </row>
    <row r="10" spans="1:11" ht="17.25" customHeight="1">
      <c r="A10" s="30" t="s">
        <v>18</v>
      </c>
      <c r="B10" s="13">
        <v>23416</v>
      </c>
      <c r="C10" s="13">
        <v>34796</v>
      </c>
      <c r="D10" s="13">
        <v>34406</v>
      </c>
      <c r="E10" s="13">
        <v>19288</v>
      </c>
      <c r="F10" s="13">
        <v>26530</v>
      </c>
      <c r="G10" s="13">
        <v>32268</v>
      </c>
      <c r="H10" s="13">
        <v>20750</v>
      </c>
      <c r="I10" s="13">
        <v>3890</v>
      </c>
      <c r="J10" s="13">
        <v>12220</v>
      </c>
      <c r="K10" s="11">
        <f>SUM(B10:J10)</f>
        <v>207564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72096</v>
      </c>
      <c r="C12" s="17">
        <f t="shared" si="3"/>
        <v>101533</v>
      </c>
      <c r="D12" s="17">
        <f t="shared" si="3"/>
        <v>106910</v>
      </c>
      <c r="E12" s="17">
        <f t="shared" si="3"/>
        <v>60486</v>
      </c>
      <c r="F12" s="17">
        <f t="shared" si="3"/>
        <v>99045</v>
      </c>
      <c r="G12" s="17">
        <f t="shared" si="3"/>
        <v>159262</v>
      </c>
      <c r="H12" s="17">
        <f t="shared" si="3"/>
        <v>61681</v>
      </c>
      <c r="I12" s="17">
        <f t="shared" si="3"/>
        <v>9637</v>
      </c>
      <c r="J12" s="17">
        <f t="shared" si="3"/>
        <v>41989</v>
      </c>
      <c r="K12" s="11">
        <f aca="true" t="shared" si="4" ref="K12:K27">SUM(B12:J12)</f>
        <v>712639</v>
      </c>
    </row>
    <row r="13" spans="1:13" ht="17.25" customHeight="1">
      <c r="A13" s="14" t="s">
        <v>20</v>
      </c>
      <c r="B13" s="13">
        <v>31051</v>
      </c>
      <c r="C13" s="13">
        <v>46842</v>
      </c>
      <c r="D13" s="13">
        <v>49739</v>
      </c>
      <c r="E13" s="13">
        <v>28472</v>
      </c>
      <c r="F13" s="13">
        <v>43066</v>
      </c>
      <c r="G13" s="13">
        <v>65666</v>
      </c>
      <c r="H13" s="13">
        <v>25338</v>
      </c>
      <c r="I13" s="13">
        <v>5002</v>
      </c>
      <c r="J13" s="13">
        <v>19636</v>
      </c>
      <c r="K13" s="11">
        <f t="shared" si="4"/>
        <v>314812</v>
      </c>
      <c r="L13" s="53"/>
      <c r="M13" s="54"/>
    </row>
    <row r="14" spans="1:12" ht="17.25" customHeight="1">
      <c r="A14" s="14" t="s">
        <v>21</v>
      </c>
      <c r="B14" s="13">
        <v>34732</v>
      </c>
      <c r="C14" s="13">
        <v>45296</v>
      </c>
      <c r="D14" s="13">
        <v>48413</v>
      </c>
      <c r="E14" s="13">
        <v>26938</v>
      </c>
      <c r="F14" s="13">
        <v>47823</v>
      </c>
      <c r="G14" s="13">
        <v>83525</v>
      </c>
      <c r="H14" s="13">
        <v>31036</v>
      </c>
      <c r="I14" s="13">
        <v>3810</v>
      </c>
      <c r="J14" s="13">
        <v>18869</v>
      </c>
      <c r="K14" s="11">
        <f t="shared" si="4"/>
        <v>340442</v>
      </c>
      <c r="L14" s="53"/>
    </row>
    <row r="15" spans="1:11" ht="17.25" customHeight="1">
      <c r="A15" s="14" t="s">
        <v>22</v>
      </c>
      <c r="B15" s="13">
        <v>6313</v>
      </c>
      <c r="C15" s="13">
        <v>9395</v>
      </c>
      <c r="D15" s="13">
        <v>8758</v>
      </c>
      <c r="E15" s="13">
        <v>5076</v>
      </c>
      <c r="F15" s="13">
        <v>8156</v>
      </c>
      <c r="G15" s="13">
        <v>10071</v>
      </c>
      <c r="H15" s="13">
        <v>5307</v>
      </c>
      <c r="I15" s="13">
        <v>825</v>
      </c>
      <c r="J15" s="13">
        <v>3484</v>
      </c>
      <c r="K15" s="11">
        <f t="shared" si="4"/>
        <v>57385</v>
      </c>
    </row>
    <row r="16" spans="1:11" ht="17.25" customHeight="1">
      <c r="A16" s="15" t="s">
        <v>117</v>
      </c>
      <c r="B16" s="13">
        <f>B17+B18+B19</f>
        <v>2808</v>
      </c>
      <c r="C16" s="13">
        <f aca="true" t="shared" si="5" ref="C16:J16">C17+C18+C19</f>
        <v>3902</v>
      </c>
      <c r="D16" s="13">
        <f t="shared" si="5"/>
        <v>3942</v>
      </c>
      <c r="E16" s="13">
        <f t="shared" si="5"/>
        <v>2160</v>
      </c>
      <c r="F16" s="13">
        <f t="shared" si="5"/>
        <v>3652</v>
      </c>
      <c r="G16" s="13">
        <f t="shared" si="5"/>
        <v>5136</v>
      </c>
      <c r="H16" s="13">
        <f t="shared" si="5"/>
        <v>2090</v>
      </c>
      <c r="I16" s="13">
        <f t="shared" si="5"/>
        <v>489</v>
      </c>
      <c r="J16" s="13">
        <f t="shared" si="5"/>
        <v>1510</v>
      </c>
      <c r="K16" s="11">
        <f t="shared" si="4"/>
        <v>25689</v>
      </c>
    </row>
    <row r="17" spans="1:11" ht="17.25" customHeight="1">
      <c r="A17" s="14" t="s">
        <v>118</v>
      </c>
      <c r="B17" s="13">
        <v>1392</v>
      </c>
      <c r="C17" s="13">
        <v>1970</v>
      </c>
      <c r="D17" s="13">
        <v>1994</v>
      </c>
      <c r="E17" s="13">
        <v>1221</v>
      </c>
      <c r="F17" s="13">
        <v>1933</v>
      </c>
      <c r="G17" s="13">
        <v>2842</v>
      </c>
      <c r="H17" s="13">
        <v>1155</v>
      </c>
      <c r="I17" s="13">
        <v>330</v>
      </c>
      <c r="J17" s="13">
        <v>810</v>
      </c>
      <c r="K17" s="11">
        <f t="shared" si="4"/>
        <v>13647</v>
      </c>
    </row>
    <row r="18" spans="1:11" ht="17.25" customHeight="1">
      <c r="A18" s="14" t="s">
        <v>119</v>
      </c>
      <c r="B18" s="13">
        <v>68</v>
      </c>
      <c r="C18" s="13">
        <v>136</v>
      </c>
      <c r="D18" s="13">
        <v>166</v>
      </c>
      <c r="E18" s="13">
        <v>79</v>
      </c>
      <c r="F18" s="13">
        <v>120</v>
      </c>
      <c r="G18" s="13">
        <v>353</v>
      </c>
      <c r="H18" s="13">
        <v>115</v>
      </c>
      <c r="I18" s="13">
        <v>6</v>
      </c>
      <c r="J18" s="13">
        <v>57</v>
      </c>
      <c r="K18" s="11">
        <f t="shared" si="4"/>
        <v>1100</v>
      </c>
    </row>
    <row r="19" spans="1:11" ht="17.25" customHeight="1">
      <c r="A19" s="14" t="s">
        <v>120</v>
      </c>
      <c r="B19" s="13">
        <v>1348</v>
      </c>
      <c r="C19" s="13">
        <v>1796</v>
      </c>
      <c r="D19" s="13">
        <v>1782</v>
      </c>
      <c r="E19" s="13">
        <v>860</v>
      </c>
      <c r="F19" s="13">
        <v>1599</v>
      </c>
      <c r="G19" s="13">
        <v>1941</v>
      </c>
      <c r="H19" s="13">
        <v>820</v>
      </c>
      <c r="I19" s="13">
        <v>153</v>
      </c>
      <c r="J19" s="13">
        <v>643</v>
      </c>
      <c r="K19" s="11">
        <f t="shared" si="4"/>
        <v>10942</v>
      </c>
    </row>
    <row r="20" spans="1:11" ht="17.25" customHeight="1">
      <c r="A20" s="16" t="s">
        <v>23</v>
      </c>
      <c r="B20" s="11">
        <f>+B21+B22+B23</f>
        <v>54698</v>
      </c>
      <c r="C20" s="11">
        <f aca="true" t="shared" si="6" ref="C20:J20">+C21+C22+C23</f>
        <v>67363</v>
      </c>
      <c r="D20" s="11">
        <f t="shared" si="6"/>
        <v>78528</v>
      </c>
      <c r="E20" s="11">
        <f t="shared" si="6"/>
        <v>40799</v>
      </c>
      <c r="F20" s="11">
        <f t="shared" si="6"/>
        <v>89261</v>
      </c>
      <c r="G20" s="11">
        <f t="shared" si="6"/>
        <v>149440</v>
      </c>
      <c r="H20" s="11">
        <f t="shared" si="6"/>
        <v>41975</v>
      </c>
      <c r="I20" s="11">
        <f t="shared" si="6"/>
        <v>8369</v>
      </c>
      <c r="J20" s="11">
        <f t="shared" si="6"/>
        <v>28445</v>
      </c>
      <c r="K20" s="11">
        <f t="shared" si="4"/>
        <v>558878</v>
      </c>
    </row>
    <row r="21" spans="1:12" ht="17.25" customHeight="1">
      <c r="A21" s="12" t="s">
        <v>24</v>
      </c>
      <c r="B21" s="13">
        <v>28512</v>
      </c>
      <c r="C21" s="13">
        <v>38073</v>
      </c>
      <c r="D21" s="13">
        <v>44824</v>
      </c>
      <c r="E21" s="13">
        <v>23402</v>
      </c>
      <c r="F21" s="13">
        <v>47004</v>
      </c>
      <c r="G21" s="13">
        <v>71684</v>
      </c>
      <c r="H21" s="13">
        <v>22130</v>
      </c>
      <c r="I21" s="13">
        <v>5232</v>
      </c>
      <c r="J21" s="13">
        <v>15601</v>
      </c>
      <c r="K21" s="11">
        <f t="shared" si="4"/>
        <v>296462</v>
      </c>
      <c r="L21" s="53"/>
    </row>
    <row r="22" spans="1:12" ht="17.25" customHeight="1">
      <c r="A22" s="12" t="s">
        <v>25</v>
      </c>
      <c r="B22" s="13">
        <v>22513</v>
      </c>
      <c r="C22" s="13">
        <v>24548</v>
      </c>
      <c r="D22" s="13">
        <v>28881</v>
      </c>
      <c r="E22" s="13">
        <v>14884</v>
      </c>
      <c r="F22" s="13">
        <v>36773</v>
      </c>
      <c r="G22" s="13">
        <v>70208</v>
      </c>
      <c r="H22" s="13">
        <v>17328</v>
      </c>
      <c r="I22" s="13">
        <v>2618</v>
      </c>
      <c r="J22" s="13">
        <v>10977</v>
      </c>
      <c r="K22" s="11">
        <f t="shared" si="4"/>
        <v>228730</v>
      </c>
      <c r="L22" s="53"/>
    </row>
    <row r="23" spans="1:11" ht="17.25" customHeight="1">
      <c r="A23" s="12" t="s">
        <v>26</v>
      </c>
      <c r="B23" s="13">
        <v>3673</v>
      </c>
      <c r="C23" s="13">
        <v>4742</v>
      </c>
      <c r="D23" s="13">
        <v>4823</v>
      </c>
      <c r="E23" s="13">
        <v>2513</v>
      </c>
      <c r="F23" s="13">
        <v>5484</v>
      </c>
      <c r="G23" s="13">
        <v>7548</v>
      </c>
      <c r="H23" s="13">
        <v>2517</v>
      </c>
      <c r="I23" s="13">
        <v>519</v>
      </c>
      <c r="J23" s="13">
        <v>1867</v>
      </c>
      <c r="K23" s="11">
        <f t="shared" si="4"/>
        <v>33686</v>
      </c>
    </row>
    <row r="24" spans="1:11" ht="17.25" customHeight="1">
      <c r="A24" s="16" t="s">
        <v>27</v>
      </c>
      <c r="B24" s="13">
        <v>17263</v>
      </c>
      <c r="C24" s="13">
        <v>26453</v>
      </c>
      <c r="D24" s="13">
        <v>33120</v>
      </c>
      <c r="E24" s="13">
        <v>17111</v>
      </c>
      <c r="F24" s="13">
        <v>23952</v>
      </c>
      <c r="G24" s="13">
        <v>26185</v>
      </c>
      <c r="H24" s="13">
        <v>9846</v>
      </c>
      <c r="I24" s="13">
        <v>4582</v>
      </c>
      <c r="J24" s="13">
        <v>14636</v>
      </c>
      <c r="K24" s="11">
        <f t="shared" si="4"/>
        <v>173148</v>
      </c>
    </row>
    <row r="25" spans="1:12" ht="17.25" customHeight="1">
      <c r="A25" s="12" t="s">
        <v>28</v>
      </c>
      <c r="B25" s="13">
        <v>11048</v>
      </c>
      <c r="C25" s="13">
        <v>16930</v>
      </c>
      <c r="D25" s="13">
        <v>21197</v>
      </c>
      <c r="E25" s="13">
        <v>10951</v>
      </c>
      <c r="F25" s="13">
        <v>15329</v>
      </c>
      <c r="G25" s="13">
        <v>16758</v>
      </c>
      <c r="H25" s="13">
        <v>6301</v>
      </c>
      <c r="I25" s="13">
        <v>2932</v>
      </c>
      <c r="J25" s="13">
        <v>9367</v>
      </c>
      <c r="K25" s="11">
        <f t="shared" si="4"/>
        <v>110813</v>
      </c>
      <c r="L25" s="53"/>
    </row>
    <row r="26" spans="1:12" ht="17.25" customHeight="1">
      <c r="A26" s="12" t="s">
        <v>29</v>
      </c>
      <c r="B26" s="13">
        <v>6215</v>
      </c>
      <c r="C26" s="13">
        <v>9523</v>
      </c>
      <c r="D26" s="13">
        <v>11923</v>
      </c>
      <c r="E26" s="13">
        <v>6160</v>
      </c>
      <c r="F26" s="13">
        <v>8623</v>
      </c>
      <c r="G26" s="13">
        <v>9427</v>
      </c>
      <c r="H26" s="13">
        <v>3545</v>
      </c>
      <c r="I26" s="13">
        <v>1650</v>
      </c>
      <c r="J26" s="13">
        <v>5269</v>
      </c>
      <c r="K26" s="11">
        <f t="shared" si="4"/>
        <v>62335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814</v>
      </c>
      <c r="I27" s="11">
        <v>0</v>
      </c>
      <c r="J27" s="11">
        <v>0</v>
      </c>
      <c r="K27" s="11">
        <f t="shared" si="4"/>
        <v>814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25731.18</v>
      </c>
      <c r="I35" s="19">
        <v>0</v>
      </c>
      <c r="J35" s="19">
        <v>0</v>
      </c>
      <c r="K35" s="23">
        <f>SUM(B35:J35)</f>
        <v>25731.18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428181.87</v>
      </c>
      <c r="C47" s="22">
        <f aca="true" t="shared" si="9" ref="C47:H47">+C48+C56</f>
        <v>667057.1699999999</v>
      </c>
      <c r="D47" s="22">
        <f t="shared" si="9"/>
        <v>826427.61</v>
      </c>
      <c r="E47" s="22">
        <f t="shared" si="9"/>
        <v>390027.72000000003</v>
      </c>
      <c r="F47" s="22">
        <f t="shared" si="9"/>
        <v>641224.77</v>
      </c>
      <c r="G47" s="22">
        <f t="shared" si="9"/>
        <v>847803.8300000001</v>
      </c>
      <c r="H47" s="22">
        <f t="shared" si="9"/>
        <v>389780.11</v>
      </c>
      <c r="I47" s="22">
        <f>+I48+I56</f>
        <v>120831.04</v>
      </c>
      <c r="J47" s="22">
        <f>+J48+J56</f>
        <v>275319.89</v>
      </c>
      <c r="K47" s="22">
        <f>SUM(B47:J47)</f>
        <v>4586654.01</v>
      </c>
    </row>
    <row r="48" spans="1:11" ht="17.25" customHeight="1">
      <c r="A48" s="16" t="s">
        <v>48</v>
      </c>
      <c r="B48" s="23">
        <f>SUM(B49:B55)</f>
        <v>411007.25</v>
      </c>
      <c r="C48" s="23">
        <f aca="true" t="shared" si="10" ref="C48:H48">SUM(C49:C55)</f>
        <v>644356.2</v>
      </c>
      <c r="D48" s="23">
        <f t="shared" si="10"/>
        <v>803524.9</v>
      </c>
      <c r="E48" s="23">
        <f t="shared" si="10"/>
        <v>368628.78</v>
      </c>
      <c r="F48" s="23">
        <f t="shared" si="10"/>
        <v>620403.96</v>
      </c>
      <c r="G48" s="23">
        <f t="shared" si="10"/>
        <v>819561.41</v>
      </c>
      <c r="H48" s="23">
        <f t="shared" si="10"/>
        <v>371940.36</v>
      </c>
      <c r="I48" s="23">
        <f>SUM(I49:I55)</f>
        <v>120831.04</v>
      </c>
      <c r="J48" s="23">
        <f>SUM(J49:J55)</f>
        <v>262481.96</v>
      </c>
      <c r="K48" s="23">
        <f aca="true" t="shared" si="11" ref="K48:K56">SUM(B48:J48)</f>
        <v>4422735.86</v>
      </c>
    </row>
    <row r="49" spans="1:11" ht="17.25" customHeight="1">
      <c r="A49" s="35" t="s">
        <v>49</v>
      </c>
      <c r="B49" s="23">
        <f aca="true" t="shared" si="12" ref="B49:H49">ROUND(B30*B7,2)</f>
        <v>411007.25</v>
      </c>
      <c r="C49" s="23">
        <f t="shared" si="12"/>
        <v>642927.11</v>
      </c>
      <c r="D49" s="23">
        <f t="shared" si="12"/>
        <v>803524.9</v>
      </c>
      <c r="E49" s="23">
        <f t="shared" si="12"/>
        <v>368628.78</v>
      </c>
      <c r="F49" s="23">
        <f t="shared" si="12"/>
        <v>620403.96</v>
      </c>
      <c r="G49" s="23">
        <f t="shared" si="12"/>
        <v>819561.41</v>
      </c>
      <c r="H49" s="23">
        <f t="shared" si="12"/>
        <v>346209.18</v>
      </c>
      <c r="I49" s="23">
        <f>ROUND(I30*I7,2)</f>
        <v>120831.04</v>
      </c>
      <c r="J49" s="23">
        <f>ROUND(J30*J7,2)</f>
        <v>262481.96</v>
      </c>
      <c r="K49" s="23">
        <f t="shared" si="11"/>
        <v>4395575.590000001</v>
      </c>
    </row>
    <row r="50" spans="1:11" ht="17.25" customHeight="1">
      <c r="A50" s="35" t="s">
        <v>50</v>
      </c>
      <c r="B50" s="19">
        <v>0</v>
      </c>
      <c r="C50" s="23">
        <f>ROUND(C31*C7,2)</f>
        <v>1429.09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1429.09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25731.18</v>
      </c>
      <c r="I53" s="32">
        <f>+I35</f>
        <v>0</v>
      </c>
      <c r="J53" s="32">
        <f>+J35</f>
        <v>0</v>
      </c>
      <c r="K53" s="23">
        <f t="shared" si="11"/>
        <v>25731.18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-70248</v>
      </c>
      <c r="C60" s="36">
        <f t="shared" si="13"/>
        <v>-104567.31</v>
      </c>
      <c r="D60" s="36">
        <f t="shared" si="13"/>
        <v>-104310.93</v>
      </c>
      <c r="E60" s="36">
        <f t="shared" si="13"/>
        <v>-61101.23</v>
      </c>
      <c r="F60" s="36">
        <f t="shared" si="13"/>
        <v>-79970.65</v>
      </c>
      <c r="G60" s="36">
        <f t="shared" si="13"/>
        <v>-96829.18</v>
      </c>
      <c r="H60" s="36">
        <f t="shared" si="13"/>
        <v>-62250</v>
      </c>
      <c r="I60" s="36">
        <f t="shared" si="13"/>
        <v>-15176.46</v>
      </c>
      <c r="J60" s="36">
        <f t="shared" si="13"/>
        <v>-42586.59</v>
      </c>
      <c r="K60" s="36">
        <f>SUM(B60:J60)</f>
        <v>-637040.35</v>
      </c>
    </row>
    <row r="61" spans="1:11" ht="18.75" customHeight="1">
      <c r="A61" s="16" t="s">
        <v>82</v>
      </c>
      <c r="B61" s="36">
        <f aca="true" t="shared" si="14" ref="B61:J61">B62+B63+B64+B65+B66+B67</f>
        <v>-70248</v>
      </c>
      <c r="C61" s="36">
        <f t="shared" si="14"/>
        <v>-104388</v>
      </c>
      <c r="D61" s="36">
        <f t="shared" si="14"/>
        <v>-103218</v>
      </c>
      <c r="E61" s="36">
        <f t="shared" si="14"/>
        <v>-57864</v>
      </c>
      <c r="F61" s="36">
        <f t="shared" si="14"/>
        <v>-79590</v>
      </c>
      <c r="G61" s="36">
        <f t="shared" si="14"/>
        <v>-96804</v>
      </c>
      <c r="H61" s="36">
        <f t="shared" si="14"/>
        <v>-62250</v>
      </c>
      <c r="I61" s="36">
        <f t="shared" si="14"/>
        <v>-11670</v>
      </c>
      <c r="J61" s="36">
        <f t="shared" si="14"/>
        <v>-36660</v>
      </c>
      <c r="K61" s="36">
        <f aca="true" t="shared" si="15" ref="K61:K92">SUM(B61:J61)</f>
        <v>-622692</v>
      </c>
    </row>
    <row r="62" spans="1:11" ht="18.75" customHeight="1">
      <c r="A62" s="12" t="s">
        <v>83</v>
      </c>
      <c r="B62" s="36">
        <f>-ROUND(B9*$D$3,2)</f>
        <v>-70248</v>
      </c>
      <c r="C62" s="36">
        <f aca="true" t="shared" si="16" ref="C62:J62">-ROUND(C9*$D$3,2)</f>
        <v>-104388</v>
      </c>
      <c r="D62" s="36">
        <f t="shared" si="16"/>
        <v>-103218</v>
      </c>
      <c r="E62" s="36">
        <f t="shared" si="16"/>
        <v>-57864</v>
      </c>
      <c r="F62" s="36">
        <f t="shared" si="16"/>
        <v>-79590</v>
      </c>
      <c r="G62" s="36">
        <f t="shared" si="16"/>
        <v>-96804</v>
      </c>
      <c r="H62" s="36">
        <f t="shared" si="16"/>
        <v>-62250</v>
      </c>
      <c r="I62" s="36">
        <f t="shared" si="16"/>
        <v>-11670</v>
      </c>
      <c r="J62" s="36">
        <f t="shared" si="16"/>
        <v>-36660</v>
      </c>
      <c r="K62" s="36">
        <f t="shared" si="15"/>
        <v>-622692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-179.31</v>
      </c>
      <c r="D68" s="36">
        <f t="shared" si="17"/>
        <v>-1092.93</v>
      </c>
      <c r="E68" s="36">
        <f t="shared" si="17"/>
        <v>-3237.23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-3506.46</v>
      </c>
      <c r="J68" s="36">
        <f t="shared" si="17"/>
        <v>-4928.23</v>
      </c>
      <c r="K68" s="36">
        <f t="shared" si="15"/>
        <v>-13349.99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-3237.23</v>
      </c>
      <c r="F92" s="19">
        <v>0</v>
      </c>
      <c r="G92" s="19">
        <v>0</v>
      </c>
      <c r="H92" s="19">
        <v>0</v>
      </c>
      <c r="I92" s="49">
        <v>-1522.47</v>
      </c>
      <c r="J92" s="49">
        <v>-4928.23</v>
      </c>
      <c r="K92" s="49">
        <f t="shared" si="15"/>
        <v>-9687.93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357933.87</v>
      </c>
      <c r="C97" s="24">
        <f t="shared" si="19"/>
        <v>562489.8599999999</v>
      </c>
      <c r="D97" s="24">
        <f t="shared" si="19"/>
        <v>722116.6799999999</v>
      </c>
      <c r="E97" s="24">
        <f t="shared" si="19"/>
        <v>328926.49000000005</v>
      </c>
      <c r="F97" s="24">
        <f t="shared" si="19"/>
        <v>561254.12</v>
      </c>
      <c r="G97" s="24">
        <f t="shared" si="19"/>
        <v>750974.65</v>
      </c>
      <c r="H97" s="24">
        <f t="shared" si="19"/>
        <v>327530.11</v>
      </c>
      <c r="I97" s="24">
        <f>+I98+I99</f>
        <v>105654.57999999999</v>
      </c>
      <c r="J97" s="24">
        <f>+J98+J99</f>
        <v>232733.30000000002</v>
      </c>
      <c r="K97" s="49">
        <f t="shared" si="18"/>
        <v>3949613.659999999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340759.25</v>
      </c>
      <c r="C98" s="24">
        <f t="shared" si="20"/>
        <v>539788.8899999999</v>
      </c>
      <c r="D98" s="24">
        <f t="shared" si="20"/>
        <v>699213.97</v>
      </c>
      <c r="E98" s="24">
        <f t="shared" si="20"/>
        <v>307527.55000000005</v>
      </c>
      <c r="F98" s="24">
        <f t="shared" si="20"/>
        <v>540433.3099999999</v>
      </c>
      <c r="G98" s="24">
        <f t="shared" si="20"/>
        <v>722732.23</v>
      </c>
      <c r="H98" s="24">
        <f t="shared" si="20"/>
        <v>309690.36</v>
      </c>
      <c r="I98" s="24">
        <f t="shared" si="20"/>
        <v>105654.57999999999</v>
      </c>
      <c r="J98" s="24">
        <f t="shared" si="20"/>
        <v>220893.73</v>
      </c>
      <c r="K98" s="49">
        <f t="shared" si="18"/>
        <v>3786693.8699999996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3949613.6499999994</v>
      </c>
      <c r="L105" s="55"/>
    </row>
    <row r="106" spans="1:11" ht="18.75" customHeight="1">
      <c r="A106" s="26" t="s">
        <v>78</v>
      </c>
      <c r="B106" s="27">
        <v>45469.9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45469.9</v>
      </c>
    </row>
    <row r="107" spans="1:11" ht="18.75" customHeight="1">
      <c r="A107" s="26" t="s">
        <v>79</v>
      </c>
      <c r="B107" s="27">
        <v>312463.97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312463.97</v>
      </c>
    </row>
    <row r="108" spans="1:11" ht="18.75" customHeight="1">
      <c r="A108" s="26" t="s">
        <v>80</v>
      </c>
      <c r="B108" s="41">
        <v>0</v>
      </c>
      <c r="C108" s="27">
        <f>+C97</f>
        <v>562489.8599999999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562489.8599999999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722116.6799999999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722116.6799999999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328926.49000000005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328926.49000000005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105712.57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105712.57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199284.33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199284.33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256257.22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256257.22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207929.28</v>
      </c>
      <c r="H115" s="41">
        <v>0</v>
      </c>
      <c r="I115" s="41">
        <v>0</v>
      </c>
      <c r="J115" s="41">
        <v>0</v>
      </c>
      <c r="K115" s="42">
        <f t="shared" si="22"/>
        <v>207929.28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23225.07</v>
      </c>
      <c r="H116" s="41">
        <v>0</v>
      </c>
      <c r="I116" s="41">
        <v>0</v>
      </c>
      <c r="J116" s="41">
        <v>0</v>
      </c>
      <c r="K116" s="42">
        <f t="shared" si="22"/>
        <v>23225.07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124822.38</v>
      </c>
      <c r="H117" s="41">
        <v>0</v>
      </c>
      <c r="I117" s="41">
        <v>0</v>
      </c>
      <c r="J117" s="41">
        <v>0</v>
      </c>
      <c r="K117" s="42">
        <f t="shared" si="22"/>
        <v>124822.38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109147.36</v>
      </c>
      <c r="H118" s="41">
        <v>0</v>
      </c>
      <c r="I118" s="41">
        <v>0</v>
      </c>
      <c r="J118" s="41">
        <v>0</v>
      </c>
      <c r="K118" s="42">
        <f t="shared" si="22"/>
        <v>109147.36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285850.56</v>
      </c>
      <c r="H119" s="41">
        <v>0</v>
      </c>
      <c r="I119" s="41">
        <v>0</v>
      </c>
      <c r="J119" s="41">
        <v>0</v>
      </c>
      <c r="K119" s="42">
        <f t="shared" si="22"/>
        <v>285850.56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110308.59</v>
      </c>
      <c r="I120" s="41">
        <v>0</v>
      </c>
      <c r="J120" s="41">
        <v>0</v>
      </c>
      <c r="K120" s="42">
        <f t="shared" si="22"/>
        <v>110308.59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217221.51</v>
      </c>
      <c r="I121" s="41">
        <v>0</v>
      </c>
      <c r="J121" s="41">
        <v>0</v>
      </c>
      <c r="K121" s="42">
        <f t="shared" si="22"/>
        <v>217221.51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105654.58</v>
      </c>
      <c r="J122" s="41">
        <v>0</v>
      </c>
      <c r="K122" s="42">
        <f t="shared" si="22"/>
        <v>105654.58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232733.3</v>
      </c>
      <c r="K123" s="45">
        <f t="shared" si="22"/>
        <v>232733.3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2014-08-21T19:52:17Z</dcterms:modified>
  <cp:category/>
  <cp:version/>
  <cp:contentType/>
  <cp:contentStatus/>
</cp:coreProperties>
</file>