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<sst xmlns="http://schemas.openxmlformats.org/spreadsheetml/2006/main" count="127" uniqueCount="127">
  <si>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</si>
  <si>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</si>
  <si>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</si>
  <si>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</si>
  <si>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</si>
  <si>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</si>
  <si>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</si>
  <si>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</si>
  <si>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</si>
  <si>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</si>
  <si>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</si>
  <si>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</si>
  <si>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</si>
  <si>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</si>
  <si>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</si>
  <si>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</si>
  <si>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</si>
  <si>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</si>
  <si>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</si>
  <si>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</si>
  <si>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</si>
  <si>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</si>
  <si>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</si>
  <si>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</si>
  <si>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</si>
  <si>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</si>
  <si>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</si>
  <si>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</si>
  <si>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</si>
  <si>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</si>
  <si>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</si>
  <si>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</si>
  <si>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</si>
  <si>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</si>
  <si>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</si>
  <si>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</si>
  <si>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</si>
  <si>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</si>
  <si>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</si>
  <si>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</si>
  <si>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</si>
  <si>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</si>
  <si>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</si>
  <si>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</si>
  <si>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</si>
  <si>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</si>
  <si>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</si>
  <si>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</si>
  <si>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</si>
  <si>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</si>
  <si>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</si>
  <si>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</si>
  <si>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</si>
  <si>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</si>
  <si>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</si>
  <si>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</si>
  <si>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</si>
  <si>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</si>
  <si>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</si>
  <si>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</si>
  <si>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</si>
  <si>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</si>
  <si>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</si>
  <si>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</si>
  <si>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</si>
  <si>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</si>
  <si>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</si>
  <si>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</si>
  <si>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</si>
  <si>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</si>
  <si>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</si>
  <si>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</si>
  <si>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</si>
  <si>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</si>
  <si>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</si>
  <si>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</si>
  <si>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</si>
  <si>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</si>
  <si>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</si>
  <si>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</si>
  <si>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</si>
  <si>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</si>
  <si>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</si>
  <si>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</si>
  <si>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</si>
  <si>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</si>
  <si>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</si>
  <si>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</si>
  <si>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</si>
  <si>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</si>
  <si>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</si>
  <si>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</si>
  <si>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</si>
  <si>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</si>
  <si>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</si>
  <si>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</si>
  <si>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</si>
  <si>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</si>
  <si>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</si>
  <si>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</si>
  <si>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</si>
  <si>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</si>
  <si>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</si>
  <si>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</si>
  <si>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</si>
  <si>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</si>
  <si>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</si>
  <si>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</si>
  <si>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</si>
  <si>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</si>
  <si>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</si>
  <si>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</si>
  <si>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</si>
  <si>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</si>
  <si>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</si>
  <si>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</si>
  <si>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</si>
  <si>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</si>
  <si>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</si>
  <si>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</si>
  <si>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</si>
  <si>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</si>
  <si>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</si>
  <si>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</si>
  <si>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</si>
  <si>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</si>
  <si>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16/08/14 - VENCIMENTO 22/08/14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</si>
</sst>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311797</v>
      </c>
      <c r="C7" s="9">
        <f t="shared" si="0"/>
        <v>415767</v>
      </c>
      <c r="D7" s="9">
        <f t="shared" si="0"/>
        <v>478953</v>
      </c>
      <c r="E7" s="9">
        <f t="shared" si="0"/>
        <v>266599</v>
      </c>
      <c r="F7" s="9">
        <f t="shared" si="0"/>
        <v>417867</v>
      </c>
      <c r="G7" s="9">
        <f t="shared" si="0"/>
        <v>620608</v>
      </c>
      <c r="H7" s="9">
        <f t="shared" si="0"/>
        <v>248858</v>
      </c>
      <c r="I7" s="9">
        <f t="shared" si="0"/>
        <v>59666</v>
      </c>
      <c r="J7" s="9">
        <f t="shared" si="0"/>
        <v>155413</v>
      </c>
      <c r="K7" s="9">
        <f t="shared" si="0"/>
        <v>2975528</v>
      </c>
      <c r="L7" s="53"/>
    </row>
    <row r="8" spans="1:11" ht="17.25" customHeight="1">
      <c r="A8" s="10" t="s">
        <v>121</v>
      </c>
      <c r="B8" s="11">
        <f>B9+B12+B16</f>
        <v>185465</v>
      </c>
      <c r="C8" s="11">
        <f aca="true" t="shared" si="1" ref="C8:J8">C9+C12+C16</f>
        <v>255240</v>
      </c>
      <c r="D8" s="11">
        <f t="shared" si="1"/>
        <v>277297</v>
      </c>
      <c r="E8" s="11">
        <f t="shared" si="1"/>
        <v>159883</v>
      </c>
      <c r="F8" s="11">
        <f t="shared" si="1"/>
        <v>232129</v>
      </c>
      <c r="G8" s="11">
        <f t="shared" si="1"/>
        <v>336459</v>
      </c>
      <c r="H8" s="11">
        <f t="shared" si="1"/>
        <v>155411</v>
      </c>
      <c r="I8" s="11">
        <f t="shared" si="1"/>
        <v>32413</v>
      </c>
      <c r="J8" s="11">
        <f t="shared" si="1"/>
        <v>89057</v>
      </c>
      <c r="K8" s="11">
        <f>SUM(B8:J8)</f>
        <v>1723354</v>
      </c>
    </row>
    <row r="9" spans="1:11" ht="17.25" customHeight="1">
      <c r="A9" s="15" t="s">
        <v>17</v>
      </c>
      <c r="B9" s="13">
        <f>+B10+B11</f>
        <v>33299</v>
      </c>
      <c r="C9" s="13">
        <f aca="true" t="shared" si="2" ref="C9:J9">+C10+C11</f>
        <v>48724</v>
      </c>
      <c r="D9" s="13">
        <f t="shared" si="2"/>
        <v>47565</v>
      </c>
      <c r="E9" s="13">
        <f t="shared" si="2"/>
        <v>28431</v>
      </c>
      <c r="F9" s="13">
        <f t="shared" si="2"/>
        <v>33897</v>
      </c>
      <c r="G9" s="13">
        <f t="shared" si="2"/>
        <v>38582</v>
      </c>
      <c r="H9" s="13">
        <f t="shared" si="2"/>
        <v>31145</v>
      </c>
      <c r="I9" s="13">
        <f t="shared" si="2"/>
        <v>7079</v>
      </c>
      <c r="J9" s="13">
        <f t="shared" si="2"/>
        <v>13600</v>
      </c>
      <c r="K9" s="11">
        <f>SUM(B9:J9)</f>
        <v>282322</v>
      </c>
    </row>
    <row r="10" spans="1:11" ht="17.25" customHeight="1">
      <c r="A10" s="30" t="s">
        <v>18</v>
      </c>
      <c r="B10" s="13">
        <v>33299</v>
      </c>
      <c r="C10" s="13">
        <v>48724</v>
      </c>
      <c r="D10" s="13">
        <v>47565</v>
      </c>
      <c r="E10" s="13">
        <v>28431</v>
      </c>
      <c r="F10" s="13">
        <v>33897</v>
      </c>
      <c r="G10" s="13">
        <v>38582</v>
      </c>
      <c r="H10" s="13">
        <v>31145</v>
      </c>
      <c r="I10" s="13">
        <v>7079</v>
      </c>
      <c r="J10" s="13">
        <v>13600</v>
      </c>
      <c r="K10" s="11">
        <f>SUM(B10:J10)</f>
        <v>282322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147384</v>
      </c>
      <c r="C12" s="17">
        <f t="shared" si="3"/>
        <v>199604</v>
      </c>
      <c r="D12" s="17">
        <f t="shared" si="3"/>
        <v>222840</v>
      </c>
      <c r="E12" s="17">
        <f t="shared" si="3"/>
        <v>127477</v>
      </c>
      <c r="F12" s="17">
        <f t="shared" si="3"/>
        <v>192273</v>
      </c>
      <c r="G12" s="17">
        <f t="shared" si="3"/>
        <v>289536</v>
      </c>
      <c r="H12" s="17">
        <f t="shared" si="3"/>
        <v>120669</v>
      </c>
      <c r="I12" s="17">
        <f t="shared" si="3"/>
        <v>24356</v>
      </c>
      <c r="J12" s="17">
        <f t="shared" si="3"/>
        <v>73164</v>
      </c>
      <c r="K12" s="11">
        <f aca="true" t="shared" si="4" ref="K12:K27">SUM(B12:J12)</f>
        <v>1397303</v>
      </c>
    </row>
    <row r="13" spans="1:13" ht="17.25" customHeight="1">
      <c r="A13" s="14" t="s">
        <v>20</v>
      </c>
      <c r="B13" s="13">
        <v>67285</v>
      </c>
      <c r="C13" s="13">
        <v>97315</v>
      </c>
      <c r="D13" s="13">
        <v>110831</v>
      </c>
      <c r="E13" s="13">
        <v>63716</v>
      </c>
      <c r="F13" s="13">
        <v>91379</v>
      </c>
      <c r="G13" s="13">
        <v>130116</v>
      </c>
      <c r="H13" s="13">
        <v>53981</v>
      </c>
      <c r="I13" s="13">
        <v>13095</v>
      </c>
      <c r="J13" s="13">
        <v>36046</v>
      </c>
      <c r="K13" s="11">
        <f t="shared" si="4"/>
        <v>663764</v>
      </c>
      <c r="L13" s="53"/>
      <c r="M13" s="54"/>
    </row>
    <row r="14" spans="1:12" ht="17.25" customHeight="1">
      <c r="A14" s="14" t="s">
        <v>21</v>
      </c>
      <c r="B14" s="13">
        <v>66487</v>
      </c>
      <c r="C14" s="13">
        <v>82755</v>
      </c>
      <c r="D14" s="13">
        <v>92027</v>
      </c>
      <c r="E14" s="13">
        <v>52803</v>
      </c>
      <c r="F14" s="13">
        <v>84310</v>
      </c>
      <c r="G14" s="13">
        <v>138913</v>
      </c>
      <c r="H14" s="13">
        <v>56080</v>
      </c>
      <c r="I14" s="13">
        <v>8909</v>
      </c>
      <c r="J14" s="13">
        <v>30444</v>
      </c>
      <c r="K14" s="11">
        <f t="shared" si="4"/>
        <v>612728</v>
      </c>
      <c r="L14" s="53"/>
    </row>
    <row r="15" spans="1:11" ht="17.25" customHeight="1">
      <c r="A15" s="14" t="s">
        <v>22</v>
      </c>
      <c r="B15" s="13">
        <v>13612</v>
      </c>
      <c r="C15" s="13">
        <v>19534</v>
      </c>
      <c r="D15" s="13">
        <v>19982</v>
      </c>
      <c r="E15" s="13">
        <v>10958</v>
      </c>
      <c r="F15" s="13">
        <v>16584</v>
      </c>
      <c r="G15" s="13">
        <v>20507</v>
      </c>
      <c r="H15" s="13">
        <v>10608</v>
      </c>
      <c r="I15" s="13">
        <v>2352</v>
      </c>
      <c r="J15" s="13">
        <v>6674</v>
      </c>
      <c r="K15" s="11">
        <f t="shared" si="4"/>
        <v>120811</v>
      </c>
    </row>
    <row r="16" spans="1:11" ht="17.25" customHeight="1">
      <c r="A16" s="15" t="s">
        <v>117</v>
      </c>
      <c r="B16" s="13">
        <f>B17+B18+B19</f>
        <v>4782</v>
      </c>
      <c r="C16" s="13">
        <f aca="true" t="shared" si="5" ref="C16:J16">C17+C18+C19</f>
        <v>6912</v>
      </c>
      <c r="D16" s="13">
        <f t="shared" si="5"/>
        <v>6892</v>
      </c>
      <c r="E16" s="13">
        <f t="shared" si="5"/>
        <v>3975</v>
      </c>
      <c r="F16" s="13">
        <f t="shared" si="5"/>
        <v>5959</v>
      </c>
      <c r="G16" s="13">
        <f t="shared" si="5"/>
        <v>8341</v>
      </c>
      <c r="H16" s="13">
        <f t="shared" si="5"/>
        <v>3597</v>
      </c>
      <c r="I16" s="13">
        <f t="shared" si="5"/>
        <v>978</v>
      </c>
      <c r="J16" s="13">
        <f t="shared" si="5"/>
        <v>2293</v>
      </c>
      <c r="K16" s="11">
        <f t="shared" si="4"/>
        <v>43729</v>
      </c>
    </row>
    <row r="17" spans="1:11" ht="17.25" customHeight="1">
      <c r="A17" s="14" t="s">
        <v>118</v>
      </c>
      <c r="B17" s="13">
        <v>2277</v>
      </c>
      <c r="C17" s="13">
        <v>3468</v>
      </c>
      <c r="D17" s="13">
        <v>3226</v>
      </c>
      <c r="E17" s="13">
        <v>2063</v>
      </c>
      <c r="F17" s="13">
        <v>3083</v>
      </c>
      <c r="G17" s="13">
        <v>4434</v>
      </c>
      <c r="H17" s="13">
        <v>1984</v>
      </c>
      <c r="I17" s="13">
        <v>526</v>
      </c>
      <c r="J17" s="13">
        <v>1157</v>
      </c>
      <c r="K17" s="11">
        <f t="shared" si="4"/>
        <v>22218</v>
      </c>
    </row>
    <row r="18" spans="1:11" ht="17.25" customHeight="1">
      <c r="A18" s="14" t="s">
        <v>119</v>
      </c>
      <c r="B18" s="13">
        <v>149</v>
      </c>
      <c r="C18" s="13">
        <v>226</v>
      </c>
      <c r="D18" s="13">
        <v>267</v>
      </c>
      <c r="E18" s="13">
        <v>174</v>
      </c>
      <c r="F18" s="13">
        <v>198</v>
      </c>
      <c r="G18" s="13">
        <v>462</v>
      </c>
      <c r="H18" s="13">
        <v>156</v>
      </c>
      <c r="I18" s="13">
        <v>30</v>
      </c>
      <c r="J18" s="13">
        <v>95</v>
      </c>
      <c r="K18" s="11">
        <f t="shared" si="4"/>
        <v>1757</v>
      </c>
    </row>
    <row r="19" spans="1:11" ht="17.25" customHeight="1">
      <c r="A19" s="14" t="s">
        <v>120</v>
      </c>
      <c r="B19" s="13">
        <v>2356</v>
      </c>
      <c r="C19" s="13">
        <v>3218</v>
      </c>
      <c r="D19" s="13">
        <v>3399</v>
      </c>
      <c r="E19" s="13">
        <v>1738</v>
      </c>
      <c r="F19" s="13">
        <v>2678</v>
      </c>
      <c r="G19" s="13">
        <v>3445</v>
      </c>
      <c r="H19" s="13">
        <v>1457</v>
      </c>
      <c r="I19" s="13">
        <v>422</v>
      </c>
      <c r="J19" s="13">
        <v>1041</v>
      </c>
      <c r="K19" s="11">
        <f t="shared" si="4"/>
        <v>19754</v>
      </c>
    </row>
    <row r="20" spans="1:11" ht="17.25" customHeight="1">
      <c r="A20" s="16" t="s">
        <v>23</v>
      </c>
      <c r="B20" s="11">
        <f>+B21+B22+B23</f>
        <v>99869</v>
      </c>
      <c r="C20" s="11">
        <f aca="true" t="shared" si="6" ref="C20:J20">+C21+C22+C23</f>
        <v>119941</v>
      </c>
      <c r="D20" s="11">
        <f t="shared" si="6"/>
        <v>150023</v>
      </c>
      <c r="E20" s="11">
        <f t="shared" si="6"/>
        <v>79932</v>
      </c>
      <c r="F20" s="11">
        <f t="shared" si="6"/>
        <v>150140</v>
      </c>
      <c r="G20" s="11">
        <f t="shared" si="6"/>
        <v>246624</v>
      </c>
      <c r="H20" s="11">
        <f t="shared" si="6"/>
        <v>74481</v>
      </c>
      <c r="I20" s="11">
        <f t="shared" si="6"/>
        <v>19038</v>
      </c>
      <c r="J20" s="11">
        <f t="shared" si="6"/>
        <v>46614</v>
      </c>
      <c r="K20" s="11">
        <f t="shared" si="4"/>
        <v>986662</v>
      </c>
    </row>
    <row r="21" spans="1:12" ht="17.25" customHeight="1">
      <c r="A21" s="12" t="s">
        <v>24</v>
      </c>
      <c r="B21" s="13">
        <v>50638</v>
      </c>
      <c r="C21" s="13">
        <v>65947</v>
      </c>
      <c r="D21" s="13">
        <v>82765</v>
      </c>
      <c r="E21" s="13">
        <v>44396</v>
      </c>
      <c r="F21" s="13">
        <v>78059</v>
      </c>
      <c r="G21" s="13">
        <v>117727</v>
      </c>
      <c r="H21" s="13">
        <v>38428</v>
      </c>
      <c r="I21" s="13">
        <v>11378</v>
      </c>
      <c r="J21" s="13">
        <v>25002</v>
      </c>
      <c r="K21" s="11">
        <f t="shared" si="4"/>
        <v>514340</v>
      </c>
      <c r="L21" s="53"/>
    </row>
    <row r="22" spans="1:12" ht="17.25" customHeight="1">
      <c r="A22" s="12" t="s">
        <v>25</v>
      </c>
      <c r="B22" s="13">
        <v>41217</v>
      </c>
      <c r="C22" s="13">
        <v>44444</v>
      </c>
      <c r="D22" s="13">
        <v>55802</v>
      </c>
      <c r="E22" s="13">
        <v>30044</v>
      </c>
      <c r="F22" s="13">
        <v>61229</v>
      </c>
      <c r="G22" s="13">
        <v>113767</v>
      </c>
      <c r="H22" s="13">
        <v>30863</v>
      </c>
      <c r="I22" s="13">
        <v>6197</v>
      </c>
      <c r="J22" s="13">
        <v>17916</v>
      </c>
      <c r="K22" s="11">
        <f t="shared" si="4"/>
        <v>401479</v>
      </c>
      <c r="L22" s="53"/>
    </row>
    <row r="23" spans="1:11" ht="17.25" customHeight="1">
      <c r="A23" s="12" t="s">
        <v>26</v>
      </c>
      <c r="B23" s="13">
        <v>8014</v>
      </c>
      <c r="C23" s="13">
        <v>9550</v>
      </c>
      <c r="D23" s="13">
        <v>11456</v>
      </c>
      <c r="E23" s="13">
        <v>5492</v>
      </c>
      <c r="F23" s="13">
        <v>10852</v>
      </c>
      <c r="G23" s="13">
        <v>15130</v>
      </c>
      <c r="H23" s="13">
        <v>5190</v>
      </c>
      <c r="I23" s="13">
        <v>1463</v>
      </c>
      <c r="J23" s="13">
        <v>3696</v>
      </c>
      <c r="K23" s="11">
        <f t="shared" si="4"/>
        <v>70843</v>
      </c>
    </row>
    <row r="24" spans="1:11" ht="17.25" customHeight="1">
      <c r="A24" s="16" t="s">
        <v>27</v>
      </c>
      <c r="B24" s="13">
        <v>26463</v>
      </c>
      <c r="C24" s="13">
        <v>40586</v>
      </c>
      <c r="D24" s="13">
        <v>51633</v>
      </c>
      <c r="E24" s="13">
        <v>26784</v>
      </c>
      <c r="F24" s="13">
        <v>35598</v>
      </c>
      <c r="G24" s="13">
        <v>37525</v>
      </c>
      <c r="H24" s="13">
        <v>16542</v>
      </c>
      <c r="I24" s="13">
        <v>8215</v>
      </c>
      <c r="J24" s="13">
        <v>19742</v>
      </c>
      <c r="K24" s="11">
        <f t="shared" si="4"/>
        <v>263088</v>
      </c>
    </row>
    <row r="25" spans="1:12" ht="17.25" customHeight="1">
      <c r="A25" s="12" t="s">
        <v>28</v>
      </c>
      <c r="B25" s="13">
        <v>16936</v>
      </c>
      <c r="C25" s="13">
        <v>25975</v>
      </c>
      <c r="D25" s="13">
        <v>33045</v>
      </c>
      <c r="E25" s="13">
        <v>17142</v>
      </c>
      <c r="F25" s="13">
        <v>22783</v>
      </c>
      <c r="G25" s="13">
        <v>24016</v>
      </c>
      <c r="H25" s="13">
        <v>10587</v>
      </c>
      <c r="I25" s="13">
        <v>5258</v>
      </c>
      <c r="J25" s="13">
        <v>12635</v>
      </c>
      <c r="K25" s="11">
        <f t="shared" si="4"/>
        <v>168377</v>
      </c>
      <c r="L25" s="53"/>
    </row>
    <row r="26" spans="1:12" ht="17.25" customHeight="1">
      <c r="A26" s="12" t="s">
        <v>29</v>
      </c>
      <c r="B26" s="13">
        <v>9527</v>
      </c>
      <c r="C26" s="13">
        <v>14611</v>
      </c>
      <c r="D26" s="13">
        <v>18588</v>
      </c>
      <c r="E26" s="13">
        <v>9642</v>
      </c>
      <c r="F26" s="13">
        <v>12815</v>
      </c>
      <c r="G26" s="13">
        <v>13509</v>
      </c>
      <c r="H26" s="13">
        <v>5955</v>
      </c>
      <c r="I26" s="13">
        <v>2957</v>
      </c>
      <c r="J26" s="13">
        <v>7107</v>
      </c>
      <c r="K26" s="11">
        <f t="shared" si="4"/>
        <v>94711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2424</v>
      </c>
      <c r="I27" s="11">
        <v>0</v>
      </c>
      <c r="J27" s="11">
        <v>0</v>
      </c>
      <c r="K27" s="11">
        <f t="shared" si="4"/>
        <v>2424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21667.22</v>
      </c>
      <c r="I35" s="19">
        <v>0</v>
      </c>
      <c r="J35" s="19">
        <v>0</v>
      </c>
      <c r="K35" s="23">
        <f>SUM(B35:J35)</f>
        <v>21667.22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769759.04</v>
      </c>
      <c r="C47" s="22">
        <f aca="true" t="shared" si="9" ref="C47:H47">+C48+C56</f>
        <v>1167351.5899999999</v>
      </c>
      <c r="D47" s="22">
        <f t="shared" si="9"/>
        <v>1520924.01</v>
      </c>
      <c r="E47" s="22">
        <f t="shared" si="9"/>
        <v>724153.8999999999</v>
      </c>
      <c r="F47" s="22">
        <f t="shared" si="9"/>
        <v>1090142.46</v>
      </c>
      <c r="G47" s="22">
        <f t="shared" si="9"/>
        <v>1394448.8699999999</v>
      </c>
      <c r="H47" s="22">
        <f t="shared" si="9"/>
        <v>667674.33</v>
      </c>
      <c r="I47" s="22">
        <f>+I48+I56</f>
        <v>267345.45</v>
      </c>
      <c r="J47" s="22">
        <f>+J48+J56</f>
        <v>425723.64999999997</v>
      </c>
      <c r="K47" s="22">
        <f>SUM(B47:J47)</f>
        <v>8027523.300000001</v>
      </c>
    </row>
    <row r="48" spans="1:11" ht="17.25" customHeight="1">
      <c r="A48" s="16" t="s">
        <v>48</v>
      </c>
      <c r="B48" s="23">
        <f>SUM(B49:B55)</f>
        <v>752584.42</v>
      </c>
      <c r="C48" s="23">
        <f aca="true" t="shared" si="10" ref="C48:H48">SUM(C49:C55)</f>
        <v>1144650.6199999999</v>
      </c>
      <c r="D48" s="23">
        <f t="shared" si="10"/>
        <v>1498021.3</v>
      </c>
      <c r="E48" s="23">
        <f t="shared" si="10"/>
        <v>702754.96</v>
      </c>
      <c r="F48" s="23">
        <f t="shared" si="10"/>
        <v>1069321.65</v>
      </c>
      <c r="G48" s="23">
        <f t="shared" si="10"/>
        <v>1366206.45</v>
      </c>
      <c r="H48" s="23">
        <f t="shared" si="10"/>
        <v>649834.58</v>
      </c>
      <c r="I48" s="23">
        <f>SUM(I49:I55)</f>
        <v>267345.45</v>
      </c>
      <c r="J48" s="23">
        <f>SUM(J49:J55)</f>
        <v>412885.72</v>
      </c>
      <c r="K48" s="23">
        <f aca="true" t="shared" si="11" ref="K48:K56">SUM(B48:J48)</f>
        <v>7863605.149999999</v>
      </c>
    </row>
    <row r="49" spans="1:11" ht="17.25" customHeight="1">
      <c r="A49" s="35" t="s">
        <v>49</v>
      </c>
      <c r="B49" s="23">
        <f aca="true" t="shared" si="12" ref="B49:H49">ROUND(B30*B7,2)</f>
        <v>752584.42</v>
      </c>
      <c r="C49" s="23">
        <f t="shared" si="12"/>
        <v>1142111.95</v>
      </c>
      <c r="D49" s="23">
        <f t="shared" si="12"/>
        <v>1498021.3</v>
      </c>
      <c r="E49" s="23">
        <f t="shared" si="12"/>
        <v>702754.96</v>
      </c>
      <c r="F49" s="23">
        <f t="shared" si="12"/>
        <v>1069321.65</v>
      </c>
      <c r="G49" s="23">
        <f t="shared" si="12"/>
        <v>1366206.45</v>
      </c>
      <c r="H49" s="23">
        <f t="shared" si="12"/>
        <v>628167.36</v>
      </c>
      <c r="I49" s="23">
        <f>ROUND(I30*I7,2)</f>
        <v>267345.45</v>
      </c>
      <c r="J49" s="23">
        <f>ROUND(J30*J7,2)</f>
        <v>412885.72</v>
      </c>
      <c r="K49" s="23">
        <f t="shared" si="11"/>
        <v>7839399.26</v>
      </c>
    </row>
    <row r="50" spans="1:11" ht="17.25" customHeight="1">
      <c r="A50" s="35" t="s">
        <v>50</v>
      </c>
      <c r="B50" s="19">
        <v>0</v>
      </c>
      <c r="C50" s="23">
        <f>ROUND(C31*C7,2)</f>
        <v>2538.67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2538.67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21667.22</v>
      </c>
      <c r="I53" s="32">
        <f>+I35</f>
        <v>0</v>
      </c>
      <c r="J53" s="32">
        <f>+J35</f>
        <v>0</v>
      </c>
      <c r="K53" s="23">
        <f t="shared" si="11"/>
        <v>21667.22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17174.62</v>
      </c>
      <c r="C56" s="37">
        <v>22700.97</v>
      </c>
      <c r="D56" s="37">
        <v>22902.71</v>
      </c>
      <c r="E56" s="37">
        <v>21398.94</v>
      </c>
      <c r="F56" s="37">
        <v>20820.81</v>
      </c>
      <c r="G56" s="37">
        <v>28242.42</v>
      </c>
      <c r="H56" s="37">
        <v>17839.75</v>
      </c>
      <c r="I56" s="19">
        <v>0</v>
      </c>
      <c r="J56" s="37">
        <v>12837.93</v>
      </c>
      <c r="K56" s="37">
        <f t="shared" si="11"/>
        <v>163918.14999999997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-99897</v>
      </c>
      <c r="C60" s="36">
        <f t="shared" si="13"/>
        <v>-146351.31</v>
      </c>
      <c r="D60" s="36">
        <f t="shared" si="13"/>
        <v>-143787.93</v>
      </c>
      <c r="E60" s="36">
        <f t="shared" si="13"/>
        <v>-91303.48</v>
      </c>
      <c r="F60" s="36">
        <f t="shared" si="13"/>
        <v>-102071.65</v>
      </c>
      <c r="G60" s="36">
        <f t="shared" si="13"/>
        <v>-115771.18</v>
      </c>
      <c r="H60" s="36">
        <f t="shared" si="13"/>
        <v>-93435</v>
      </c>
      <c r="I60" s="36">
        <f t="shared" si="13"/>
        <v>-26589.54</v>
      </c>
      <c r="J60" s="36">
        <f t="shared" si="13"/>
        <v>-49418.81</v>
      </c>
      <c r="K60" s="36">
        <f>SUM(B60:J60)</f>
        <v>-868625.9000000001</v>
      </c>
    </row>
    <row r="61" spans="1:11" ht="18.75" customHeight="1">
      <c r="A61" s="16" t="s">
        <v>82</v>
      </c>
      <c r="B61" s="36">
        <f aca="true" t="shared" si="14" ref="B61:J61">B62+B63+B64+B65+B66+B67</f>
        <v>-99897</v>
      </c>
      <c r="C61" s="36">
        <f t="shared" si="14"/>
        <v>-146172</v>
      </c>
      <c r="D61" s="36">
        <f t="shared" si="14"/>
        <v>-142695</v>
      </c>
      <c r="E61" s="36">
        <f t="shared" si="14"/>
        <v>-85293</v>
      </c>
      <c r="F61" s="36">
        <f t="shared" si="14"/>
        <v>-101691</v>
      </c>
      <c r="G61" s="36">
        <f t="shared" si="14"/>
        <v>-115746</v>
      </c>
      <c r="H61" s="36">
        <f t="shared" si="14"/>
        <v>-93435</v>
      </c>
      <c r="I61" s="36">
        <f t="shared" si="14"/>
        <v>-21237</v>
      </c>
      <c r="J61" s="36">
        <f t="shared" si="14"/>
        <v>-40800</v>
      </c>
      <c r="K61" s="36">
        <f aca="true" t="shared" si="15" ref="K61:K92">SUM(B61:J61)</f>
        <v>-846966</v>
      </c>
    </row>
    <row r="62" spans="1:11" ht="18.75" customHeight="1">
      <c r="A62" s="12" t="s">
        <v>83</v>
      </c>
      <c r="B62" s="36">
        <f>-ROUND(B9*$D$3,2)</f>
        <v>-99897</v>
      </c>
      <c r="C62" s="36">
        <f aca="true" t="shared" si="16" ref="C62:J62">-ROUND(C9*$D$3,2)</f>
        <v>-146172</v>
      </c>
      <c r="D62" s="36">
        <f t="shared" si="16"/>
        <v>-142695</v>
      </c>
      <c r="E62" s="36">
        <f t="shared" si="16"/>
        <v>-85293</v>
      </c>
      <c r="F62" s="36">
        <f t="shared" si="16"/>
        <v>-101691</v>
      </c>
      <c r="G62" s="36">
        <f t="shared" si="16"/>
        <v>-115746</v>
      </c>
      <c r="H62" s="36">
        <f t="shared" si="16"/>
        <v>-93435</v>
      </c>
      <c r="I62" s="36">
        <f t="shared" si="16"/>
        <v>-21237</v>
      </c>
      <c r="J62" s="36">
        <f t="shared" si="16"/>
        <v>-40800</v>
      </c>
      <c r="K62" s="36">
        <f t="shared" si="15"/>
        <v>-846966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</row>
    <row r="64" spans="1:11" ht="18.75" customHeight="1">
      <c r="A64" s="12" t="s">
        <v>122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19">
        <v>0</v>
      </c>
      <c r="C68" s="36">
        <f aca="true" t="shared" si="17" ref="B68:J68">SUM(C69:C92)</f>
        <v>-179.31</v>
      </c>
      <c r="D68" s="36">
        <f t="shared" si="17"/>
        <v>-1092.93</v>
      </c>
      <c r="E68" s="36">
        <f t="shared" si="17"/>
        <v>-6010.48</v>
      </c>
      <c r="F68" s="36">
        <f t="shared" si="17"/>
        <v>-380.65</v>
      </c>
      <c r="G68" s="36">
        <f t="shared" si="17"/>
        <v>-25.18</v>
      </c>
      <c r="H68" s="36">
        <f t="shared" si="17"/>
        <v>0</v>
      </c>
      <c r="I68" s="36">
        <f t="shared" si="17"/>
        <v>-5352.54</v>
      </c>
      <c r="J68" s="36">
        <f t="shared" si="17"/>
        <v>-7620.45</v>
      </c>
      <c r="K68" s="36">
        <f t="shared" si="15"/>
        <v>-20661.54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</row>
    <row r="70" spans="1:11" ht="18.75" customHeight="1">
      <c r="A70" s="12" t="s">
        <v>63</v>
      </c>
      <c r="B70" s="19">
        <v>0</v>
      </c>
      <c r="C70" s="36">
        <v>-179.31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-229.67000000000002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5"/>
        <v>-3432.3900000000003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ht="18.75" customHeight="1">
      <c r="A73" s="35" t="s">
        <v>66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-6010.48</v>
      </c>
      <c r="F92" s="19">
        <v>0</v>
      </c>
      <c r="G92" s="19">
        <v>0</v>
      </c>
      <c r="H92" s="19">
        <v>0</v>
      </c>
      <c r="I92" s="49">
        <v>-3368.55</v>
      </c>
      <c r="J92" s="49">
        <v>-7620.45</v>
      </c>
      <c r="K92" s="49">
        <f t="shared" si="15"/>
        <v>-16999.48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0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t="shared" si="18"/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669862.04</v>
      </c>
      <c r="C97" s="24">
        <f t="shared" si="19"/>
        <v>1021000.2799999998</v>
      </c>
      <c r="D97" s="24">
        <f t="shared" si="19"/>
        <v>1377136.08</v>
      </c>
      <c r="E97" s="24">
        <f t="shared" si="19"/>
        <v>632850.4199999999</v>
      </c>
      <c r="F97" s="24">
        <f t="shared" si="19"/>
        <v>988070.8099999999</v>
      </c>
      <c r="G97" s="24">
        <f t="shared" si="19"/>
        <v>1278677.69</v>
      </c>
      <c r="H97" s="24">
        <f t="shared" si="19"/>
        <v>574239.33</v>
      </c>
      <c r="I97" s="24">
        <f>+I98+I99</f>
        <v>240755.91</v>
      </c>
      <c r="J97" s="24">
        <f>+J98+J99</f>
        <v>376304.83999999997</v>
      </c>
      <c r="K97" s="49">
        <f t="shared" si="18"/>
        <v>7158897.4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652687.42</v>
      </c>
      <c r="C98" s="24">
        <f t="shared" si="20"/>
        <v>998299.3099999998</v>
      </c>
      <c r="D98" s="24">
        <f t="shared" si="20"/>
        <v>1354233.37</v>
      </c>
      <c r="E98" s="24">
        <f t="shared" si="20"/>
        <v>611451.48</v>
      </c>
      <c r="F98" s="24">
        <f t="shared" si="20"/>
        <v>967249.9999999999</v>
      </c>
      <c r="G98" s="24">
        <f t="shared" si="20"/>
        <v>1250435.27</v>
      </c>
      <c r="H98" s="24">
        <f t="shared" si="20"/>
        <v>556399.58</v>
      </c>
      <c r="I98" s="24">
        <f t="shared" si="20"/>
        <v>240755.91</v>
      </c>
      <c r="J98" s="24">
        <f t="shared" si="20"/>
        <v>364465.26999999996</v>
      </c>
      <c r="K98" s="49">
        <f t="shared" si="18"/>
        <v>6995977.609999999</v>
      </c>
      <c r="L98" s="55"/>
    </row>
    <row r="99" spans="1:11" ht="18" customHeight="1">
      <c r="A99" s="16" t="s">
        <v>124</v>
      </c>
      <c r="B99" s="24">
        <f aca="true" t="shared" si="21" ref="B99:J99">IF(+B56+B95+B100&lt;0,0,(B56+B95+B100))</f>
        <v>17174.62</v>
      </c>
      <c r="C99" s="24">
        <f>IF(+C56+C95+C100&lt;0,0,(C56+C95+C100))</f>
        <v>22700.97</v>
      </c>
      <c r="D99" s="24">
        <f t="shared" si="21"/>
        <v>22902.71</v>
      </c>
      <c r="E99" s="24">
        <f t="shared" si="21"/>
        <v>21398.94</v>
      </c>
      <c r="F99" s="24">
        <f t="shared" si="21"/>
        <v>20820.81</v>
      </c>
      <c r="G99" s="24">
        <f t="shared" si="21"/>
        <v>28242.42</v>
      </c>
      <c r="H99" s="24">
        <f t="shared" si="21"/>
        <v>17839.75</v>
      </c>
      <c r="I99" s="19">
        <f t="shared" si="21"/>
        <v>0</v>
      </c>
      <c r="J99" s="24">
        <f t="shared" si="21"/>
        <v>11839.57</v>
      </c>
      <c r="K99" s="49">
        <f t="shared" si="18"/>
        <v>162919.78999999998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7158897.41</v>
      </c>
      <c r="L105" s="55"/>
    </row>
    <row r="106" spans="1:11" ht="18.75" customHeight="1">
      <c r="A106" s="26" t="s">
        <v>78</v>
      </c>
      <c r="B106" s="27">
        <v>85053.58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85053.58</v>
      </c>
    </row>
    <row r="107" spans="1:11" ht="18.75" customHeight="1">
      <c r="A107" s="26" t="s">
        <v>79</v>
      </c>
      <c r="B107" s="27">
        <v>584808.46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584808.46</v>
      </c>
    </row>
    <row r="108" spans="1:11" ht="18.75" customHeight="1">
      <c r="A108" s="26" t="s">
        <v>80</v>
      </c>
      <c r="B108" s="41">
        <v>0</v>
      </c>
      <c r="C108" s="27">
        <f>+C97</f>
        <v>1021000.2799999998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1021000.2799999998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1377136.08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1377136.08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632850.4199999999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632850.4199999999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186423.61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186423.61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350035.98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350035.98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451611.23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451611.23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378716.38</v>
      </c>
      <c r="H115" s="41">
        <v>0</v>
      </c>
      <c r="I115" s="41">
        <v>0</v>
      </c>
      <c r="J115" s="41">
        <v>0</v>
      </c>
      <c r="K115" s="42">
        <f t="shared" si="22"/>
        <v>378716.38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33776.31</v>
      </c>
      <c r="H116" s="41">
        <v>0</v>
      </c>
      <c r="I116" s="41">
        <v>0</v>
      </c>
      <c r="J116" s="41">
        <v>0</v>
      </c>
      <c r="K116" s="42">
        <f t="shared" si="22"/>
        <v>33776.31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205454.75</v>
      </c>
      <c r="H117" s="41">
        <v>0</v>
      </c>
      <c r="I117" s="41">
        <v>0</v>
      </c>
      <c r="J117" s="41">
        <v>0</v>
      </c>
      <c r="K117" s="42">
        <f t="shared" si="22"/>
        <v>205454.75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172675.54</v>
      </c>
      <c r="H118" s="41">
        <v>0</v>
      </c>
      <c r="I118" s="41">
        <v>0</v>
      </c>
      <c r="J118" s="41">
        <v>0</v>
      </c>
      <c r="K118" s="42">
        <f t="shared" si="22"/>
        <v>172675.54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488054.71</v>
      </c>
      <c r="H119" s="41">
        <v>0</v>
      </c>
      <c r="I119" s="41">
        <v>0</v>
      </c>
      <c r="J119" s="41">
        <v>0</v>
      </c>
      <c r="K119" s="42">
        <f t="shared" si="22"/>
        <v>488054.71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192783.49</v>
      </c>
      <c r="I120" s="41">
        <v>0</v>
      </c>
      <c r="J120" s="41">
        <v>0</v>
      </c>
      <c r="K120" s="42">
        <f t="shared" si="22"/>
        <v>192783.49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381455.84</v>
      </c>
      <c r="I121" s="41">
        <v>0</v>
      </c>
      <c r="J121" s="41">
        <v>0</v>
      </c>
      <c r="K121" s="42">
        <f t="shared" si="22"/>
        <v>381455.84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240755.91</v>
      </c>
      <c r="J122" s="41">
        <v>0</v>
      </c>
      <c r="K122" s="42">
        <f t="shared" si="22"/>
        <v>240755.91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376304.84</v>
      </c>
      <c r="K123" s="45">
        <f t="shared" si="22"/>
        <v>376304.84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2014-08-21T19:50:34Z</dcterms:modified>
  <cp:category/>
  <cp:version/>
  <cp:contentType/>
  <cp:contentStatus/>
</cp:coreProperties>
</file>