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40" yWindow="65416" windowWidth="14880" windowHeight="8190" activeTab="0"/>
  </bookViews>
  <sheets>
    <sheet name="DETALHAMENTO CONCESSÃO" sheetId="1" r:id="rId1"/>
  </sheets>
  <definedNames>
    <definedName name="_xlnm.Print_Area" localSheetId="0">'DETALHAMENTO CONCESSÃO'!$A$1:$K$123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<sst xmlns="http://schemas.openxmlformats.org/spreadsheetml/2006/main" count="127" uniqueCount="127">
  <si>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</si>
  <si>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</si>
  <si>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</si>
  <si>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</si>
  <si>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</si>
  <si>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</si>
  <si>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</si>
  <si>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</si>
  <si>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</si>
  <si>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</si>
  <si>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</si>
  <si>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</si>
  <si>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</si>
  <si>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</si>
  <si>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</si>
  <si>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</si>
  <si>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</si>
  <si>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</si>
  <si>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</si>
  <si>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</si>
  <si>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</si>
  <si>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</si>
  <si>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</si>
  <si>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</si>
  <si>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</si>
  <si>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</si>
  <si>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</si>
  <si>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</si>
  <si>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</si>
  <si>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</si>
  <si>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</si>
  <si>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</si>
  <si>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</si>
  <si>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</si>
  <si>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</si>
  <si>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</si>
  <si>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</si>
  <si>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</si>
  <si>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</si>
  <si>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</si>
  <si>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</si>
  <si>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</si>
  <si>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</si>
  <si>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</si>
  <si>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</si>
  <si>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</si>
  <si>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</si>
  <si>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</si>
  <si>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</si>
  <si>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</si>
  <si>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</si>
  <si>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</si>
  <si>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</si>
  <si>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</si>
  <si>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</si>
  <si>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</si>
  <si>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</si>
  <si>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</si>
  <si>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</si>
  <si>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</si>
  <si>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</si>
  <si>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</si>
  <si>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</si>
  <si>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</si>
  <si>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</si>
  <si>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</si>
  <si>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</si>
  <si>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</si>
  <si>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</si>
  <si>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</si>
  <si>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</si>
  <si>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</si>
  <si>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</si>
  <si>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</si>
  <si>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</si>
  <si>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</si>
  <si>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</si>
  <si>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</si>
  <si>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</si>
  <si>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</si>
  <si>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</si>
  <si>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</si>
  <si>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</si>
  <si>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</si>
  <si>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</si>
  <si>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</si>
  <si>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</si>
  <si>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</si>
  <si>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</si>
  <si>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</si>
  <si>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</si>
  <si>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</si>
  <si>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</si>
  <si>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</si>
  <si>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</si>
  <si>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</si>
  <si>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</si>
  <si>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</si>
  <si>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</si>
  <si>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</si>
  <si>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</si>
  <si>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</si>
  <si>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</si>
  <si>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</si>
  <si>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</si>
  <si>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</si>
  <si>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</si>
  <si>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</si>
  <si>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</si>
  <si>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</si>
  <si>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</si>
  <si>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</si>
  <si>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</si>
  <si>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</si>
  <si>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</si>
  <si>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</si>
  <si>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</si>
  <si>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</si>
  <si>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</si>
  <si>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</si>
  <si>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</si>
  <si>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</si>
  <si>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</si>
  <si>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 xml:space="preserve">6.4. Revisão de Remuneração pelo Serviço Atende </t>
  </si>
  <si>
    <t>7.2. Pelo Serviço Atende (5.2 + 6.4 )</t>
  </si>
  <si>
    <t>7.2.2 Ajuste para o dia seguinte</t>
  </si>
  <si>
    <t>OPERAÇÃO 15/08/14 - VENCIMENTO 22/08/14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</si>
</sst>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5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4" xfId="46" applyNumberFormat="1" applyFont="1" applyBorder="1" applyAlignment="1">
      <alignment vertical="center"/>
    </xf>
    <xf numFmtId="170" fontId="0" fillId="0" borderId="14" xfId="46" applyFont="1" applyBorder="1" applyAlignment="1">
      <alignment vertical="center"/>
    </xf>
    <xf numFmtId="170" fontId="0" fillId="0" borderId="14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4" xfId="46" applyNumberFormat="1" applyFont="1" applyFill="1" applyBorder="1" applyAlignment="1">
      <alignment horizontal="center" vertical="center"/>
    </xf>
    <xf numFmtId="0" fontId="32" fillId="0" borderId="0" xfId="0" applyFont="1" applyAlignment="1" quotePrefix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4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86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126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1" ht="15.75">
      <c r="A4" s="63" t="s">
        <v>15</v>
      </c>
      <c r="B4" s="65" t="s">
        <v>114</v>
      </c>
      <c r="C4" s="66"/>
      <c r="D4" s="66"/>
      <c r="E4" s="66"/>
      <c r="F4" s="66"/>
      <c r="G4" s="66"/>
      <c r="H4" s="66"/>
      <c r="I4" s="66"/>
      <c r="J4" s="67"/>
      <c r="K4" s="64" t="s">
        <v>16</v>
      </c>
    </row>
    <row r="5" spans="1:11" ht="38.25">
      <c r="A5" s="63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68" t="s">
        <v>113</v>
      </c>
      <c r="J5" s="68" t="s">
        <v>112</v>
      </c>
      <c r="K5" s="63"/>
    </row>
    <row r="6" spans="1:11" ht="18.75" customHeight="1">
      <c r="A6" s="6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69"/>
      <c r="J6" s="69"/>
      <c r="K6" s="63"/>
    </row>
    <row r="7" spans="1:12" ht="17.25" customHeight="1">
      <c r="A7" s="8" t="s">
        <v>30</v>
      </c>
      <c r="B7" s="9">
        <f aca="true" t="shared" si="0" ref="B7:K7">+B8+B20+B24+B27</f>
        <v>580849</v>
      </c>
      <c r="C7" s="9">
        <f t="shared" si="0"/>
        <v>788223</v>
      </c>
      <c r="D7" s="9">
        <f t="shared" si="0"/>
        <v>815604</v>
      </c>
      <c r="E7" s="9">
        <f t="shared" si="0"/>
        <v>541725</v>
      </c>
      <c r="F7" s="9">
        <f t="shared" si="0"/>
        <v>747658</v>
      </c>
      <c r="G7" s="9">
        <f t="shared" si="0"/>
        <v>1195639</v>
      </c>
      <c r="H7" s="9">
        <f t="shared" si="0"/>
        <v>562593</v>
      </c>
      <c r="I7" s="9">
        <f t="shared" si="0"/>
        <v>124164</v>
      </c>
      <c r="J7" s="9">
        <f t="shared" si="0"/>
        <v>304630</v>
      </c>
      <c r="K7" s="9">
        <f t="shared" si="0"/>
        <v>5661085</v>
      </c>
      <c r="L7" s="53"/>
    </row>
    <row r="8" spans="1:11" ht="17.25" customHeight="1">
      <c r="A8" s="10" t="s">
        <v>121</v>
      </c>
      <c r="B8" s="11">
        <f>B9+B12+B16</f>
        <v>347548</v>
      </c>
      <c r="C8" s="11">
        <f aca="true" t="shared" si="1" ref="C8:J8">C9+C12+C16</f>
        <v>480474</v>
      </c>
      <c r="D8" s="11">
        <f t="shared" si="1"/>
        <v>466392</v>
      </c>
      <c r="E8" s="11">
        <f t="shared" si="1"/>
        <v>322971</v>
      </c>
      <c r="F8" s="11">
        <f t="shared" si="1"/>
        <v>422844</v>
      </c>
      <c r="G8" s="11">
        <f t="shared" si="1"/>
        <v>655913</v>
      </c>
      <c r="H8" s="11">
        <f t="shared" si="1"/>
        <v>350280</v>
      </c>
      <c r="I8" s="11">
        <f t="shared" si="1"/>
        <v>67064</v>
      </c>
      <c r="J8" s="11">
        <f t="shared" si="1"/>
        <v>172429</v>
      </c>
      <c r="K8" s="11">
        <f>SUM(B8:J8)</f>
        <v>3285915</v>
      </c>
    </row>
    <row r="9" spans="1:11" ht="17.25" customHeight="1">
      <c r="A9" s="15" t="s">
        <v>17</v>
      </c>
      <c r="B9" s="13">
        <f>+B10+B11</f>
        <v>47931</v>
      </c>
      <c r="C9" s="13">
        <f aca="true" t="shared" si="2" ref="C9:J9">+C10+C11</f>
        <v>68564</v>
      </c>
      <c r="D9" s="13">
        <f t="shared" si="2"/>
        <v>59263</v>
      </c>
      <c r="E9" s="13">
        <f t="shared" si="2"/>
        <v>43422</v>
      </c>
      <c r="F9" s="13">
        <f t="shared" si="2"/>
        <v>49562</v>
      </c>
      <c r="G9" s="13">
        <f t="shared" si="2"/>
        <v>60707</v>
      </c>
      <c r="H9" s="13">
        <f t="shared" si="2"/>
        <v>58530</v>
      </c>
      <c r="I9" s="13">
        <f t="shared" si="2"/>
        <v>10858</v>
      </c>
      <c r="J9" s="13">
        <f t="shared" si="2"/>
        <v>19648</v>
      </c>
      <c r="K9" s="11">
        <f>SUM(B9:J9)</f>
        <v>418485</v>
      </c>
    </row>
    <row r="10" spans="1:11" ht="17.25" customHeight="1">
      <c r="A10" s="30" t="s">
        <v>18</v>
      </c>
      <c r="B10" s="13">
        <v>47931</v>
      </c>
      <c r="C10" s="13">
        <v>68564</v>
      </c>
      <c r="D10" s="13">
        <v>59263</v>
      </c>
      <c r="E10" s="13">
        <v>43422</v>
      </c>
      <c r="F10" s="13">
        <v>49562</v>
      </c>
      <c r="G10" s="13">
        <v>60707</v>
      </c>
      <c r="H10" s="13">
        <v>58530</v>
      </c>
      <c r="I10" s="13">
        <v>10858</v>
      </c>
      <c r="J10" s="13">
        <v>19648</v>
      </c>
      <c r="K10" s="11">
        <f>SUM(B10:J10)</f>
        <v>418485</v>
      </c>
    </row>
    <row r="11" spans="1:11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290325</v>
      </c>
      <c r="C12" s="17">
        <f t="shared" si="3"/>
        <v>398709</v>
      </c>
      <c r="D12" s="17">
        <f t="shared" si="3"/>
        <v>394980</v>
      </c>
      <c r="E12" s="17">
        <f t="shared" si="3"/>
        <v>271210</v>
      </c>
      <c r="F12" s="17">
        <f t="shared" si="3"/>
        <v>362274</v>
      </c>
      <c r="G12" s="17">
        <f t="shared" si="3"/>
        <v>577699</v>
      </c>
      <c r="H12" s="17">
        <f t="shared" si="3"/>
        <v>283057</v>
      </c>
      <c r="I12" s="17">
        <f t="shared" si="3"/>
        <v>53956</v>
      </c>
      <c r="J12" s="17">
        <f t="shared" si="3"/>
        <v>148187</v>
      </c>
      <c r="K12" s="11">
        <f aca="true" t="shared" si="4" ref="K12:K27">SUM(B12:J12)</f>
        <v>2780397</v>
      </c>
    </row>
    <row r="13" spans="1:13" ht="17.25" customHeight="1">
      <c r="A13" s="14" t="s">
        <v>20</v>
      </c>
      <c r="B13" s="13">
        <v>125859</v>
      </c>
      <c r="C13" s="13">
        <v>183613</v>
      </c>
      <c r="D13" s="13">
        <v>187609</v>
      </c>
      <c r="E13" s="13">
        <v>126566</v>
      </c>
      <c r="F13" s="13">
        <v>168265</v>
      </c>
      <c r="G13" s="13">
        <v>259075</v>
      </c>
      <c r="H13" s="13">
        <v>123319</v>
      </c>
      <c r="I13" s="13">
        <v>27182</v>
      </c>
      <c r="J13" s="13">
        <v>70024</v>
      </c>
      <c r="K13" s="11">
        <f t="shared" si="4"/>
        <v>1271512</v>
      </c>
      <c r="L13" s="53"/>
      <c r="M13" s="54"/>
    </row>
    <row r="14" spans="1:12" ht="17.25" customHeight="1">
      <c r="A14" s="14" t="s">
        <v>21</v>
      </c>
      <c r="B14" s="13">
        <v>131001</v>
      </c>
      <c r="C14" s="13">
        <v>165175</v>
      </c>
      <c r="D14" s="13">
        <v>160806</v>
      </c>
      <c r="E14" s="13">
        <v>114583</v>
      </c>
      <c r="F14" s="13">
        <v>154724</v>
      </c>
      <c r="G14" s="13">
        <v>266499</v>
      </c>
      <c r="H14" s="13">
        <v>126051</v>
      </c>
      <c r="I14" s="13">
        <v>19631</v>
      </c>
      <c r="J14" s="13">
        <v>60641</v>
      </c>
      <c r="K14" s="11">
        <f t="shared" si="4"/>
        <v>1199111</v>
      </c>
      <c r="L14" s="53"/>
    </row>
    <row r="15" spans="1:11" ht="17.25" customHeight="1">
      <c r="A15" s="14" t="s">
        <v>22</v>
      </c>
      <c r="B15" s="13">
        <v>33465</v>
      </c>
      <c r="C15" s="13">
        <v>49921</v>
      </c>
      <c r="D15" s="13">
        <v>46565</v>
      </c>
      <c r="E15" s="13">
        <v>30061</v>
      </c>
      <c r="F15" s="13">
        <v>39285</v>
      </c>
      <c r="G15" s="13">
        <v>52125</v>
      </c>
      <c r="H15" s="13">
        <v>33687</v>
      </c>
      <c r="I15" s="13">
        <v>7143</v>
      </c>
      <c r="J15" s="13">
        <v>17522</v>
      </c>
      <c r="K15" s="11">
        <f t="shared" si="4"/>
        <v>309774</v>
      </c>
    </row>
    <row r="16" spans="1:11" ht="17.25" customHeight="1">
      <c r="A16" s="15" t="s">
        <v>117</v>
      </c>
      <c r="B16" s="13">
        <f>B17+B18+B19</f>
        <v>9292</v>
      </c>
      <c r="C16" s="13">
        <f aca="true" t="shared" si="5" ref="C16:J16">C17+C18+C19</f>
        <v>13201</v>
      </c>
      <c r="D16" s="13">
        <f t="shared" si="5"/>
        <v>12149</v>
      </c>
      <c r="E16" s="13">
        <f t="shared" si="5"/>
        <v>8339</v>
      </c>
      <c r="F16" s="13">
        <f t="shared" si="5"/>
        <v>11008</v>
      </c>
      <c r="G16" s="13">
        <f t="shared" si="5"/>
        <v>17507</v>
      </c>
      <c r="H16" s="13">
        <f t="shared" si="5"/>
        <v>8693</v>
      </c>
      <c r="I16" s="13">
        <f t="shared" si="5"/>
        <v>2250</v>
      </c>
      <c r="J16" s="13">
        <f t="shared" si="5"/>
        <v>4594</v>
      </c>
      <c r="K16" s="11">
        <f t="shared" si="4"/>
        <v>87033</v>
      </c>
    </row>
    <row r="17" spans="1:11" ht="17.25" customHeight="1">
      <c r="A17" s="14" t="s">
        <v>118</v>
      </c>
      <c r="B17" s="13">
        <v>4081</v>
      </c>
      <c r="C17" s="13">
        <v>5925</v>
      </c>
      <c r="D17" s="13">
        <v>5198</v>
      </c>
      <c r="E17" s="13">
        <v>3961</v>
      </c>
      <c r="F17" s="13">
        <v>5118</v>
      </c>
      <c r="G17" s="13">
        <v>8712</v>
      </c>
      <c r="H17" s="13">
        <v>4253</v>
      </c>
      <c r="I17" s="13">
        <v>1062</v>
      </c>
      <c r="J17" s="13">
        <v>2057</v>
      </c>
      <c r="K17" s="11">
        <f t="shared" si="4"/>
        <v>40367</v>
      </c>
    </row>
    <row r="18" spans="1:11" ht="17.25" customHeight="1">
      <c r="A18" s="14" t="s">
        <v>119</v>
      </c>
      <c r="B18" s="13">
        <v>235</v>
      </c>
      <c r="C18" s="13">
        <v>381</v>
      </c>
      <c r="D18" s="13">
        <v>381</v>
      </c>
      <c r="E18" s="13">
        <v>307</v>
      </c>
      <c r="F18" s="13">
        <v>371</v>
      </c>
      <c r="G18" s="13">
        <v>729</v>
      </c>
      <c r="H18" s="13">
        <v>305</v>
      </c>
      <c r="I18" s="13">
        <v>79</v>
      </c>
      <c r="J18" s="13">
        <v>163</v>
      </c>
      <c r="K18" s="11">
        <f t="shared" si="4"/>
        <v>2951</v>
      </c>
    </row>
    <row r="19" spans="1:11" ht="17.25" customHeight="1">
      <c r="A19" s="14" t="s">
        <v>120</v>
      </c>
      <c r="B19" s="13">
        <v>4976</v>
      </c>
      <c r="C19" s="13">
        <v>6895</v>
      </c>
      <c r="D19" s="13">
        <v>6570</v>
      </c>
      <c r="E19" s="13">
        <v>4071</v>
      </c>
      <c r="F19" s="13">
        <v>5519</v>
      </c>
      <c r="G19" s="13">
        <v>8066</v>
      </c>
      <c r="H19" s="13">
        <v>4135</v>
      </c>
      <c r="I19" s="13">
        <v>1109</v>
      </c>
      <c r="J19" s="13">
        <v>2374</v>
      </c>
      <c r="K19" s="11">
        <f t="shared" si="4"/>
        <v>43715</v>
      </c>
    </row>
    <row r="20" spans="1:11" ht="17.25" customHeight="1">
      <c r="A20" s="16" t="s">
        <v>23</v>
      </c>
      <c r="B20" s="11">
        <f>+B21+B22+B23</f>
        <v>187912</v>
      </c>
      <c r="C20" s="11">
        <f aca="true" t="shared" si="6" ref="C20:J20">+C21+C22+C23</f>
        <v>233423</v>
      </c>
      <c r="D20" s="11">
        <f t="shared" si="6"/>
        <v>260779</v>
      </c>
      <c r="E20" s="11">
        <f t="shared" si="6"/>
        <v>166853</v>
      </c>
      <c r="F20" s="11">
        <f t="shared" si="6"/>
        <v>262166</v>
      </c>
      <c r="G20" s="11">
        <f t="shared" si="6"/>
        <v>466960</v>
      </c>
      <c r="H20" s="11">
        <f t="shared" si="6"/>
        <v>168736</v>
      </c>
      <c r="I20" s="11">
        <f t="shared" si="6"/>
        <v>41119</v>
      </c>
      <c r="J20" s="11">
        <f t="shared" si="6"/>
        <v>94559</v>
      </c>
      <c r="K20" s="11">
        <f t="shared" si="4"/>
        <v>1882507</v>
      </c>
    </row>
    <row r="21" spans="1:12" ht="17.25" customHeight="1">
      <c r="A21" s="12" t="s">
        <v>24</v>
      </c>
      <c r="B21" s="13">
        <v>92984</v>
      </c>
      <c r="C21" s="13">
        <v>125563</v>
      </c>
      <c r="D21" s="13">
        <v>142154</v>
      </c>
      <c r="E21" s="13">
        <v>90453</v>
      </c>
      <c r="F21" s="13">
        <v>139472</v>
      </c>
      <c r="G21" s="13">
        <v>233203</v>
      </c>
      <c r="H21" s="13">
        <v>89051</v>
      </c>
      <c r="I21" s="13">
        <v>23585</v>
      </c>
      <c r="J21" s="13">
        <v>50387</v>
      </c>
      <c r="K21" s="11">
        <f t="shared" si="4"/>
        <v>986852</v>
      </c>
      <c r="L21" s="53"/>
    </row>
    <row r="22" spans="1:12" ht="17.25" customHeight="1">
      <c r="A22" s="12" t="s">
        <v>25</v>
      </c>
      <c r="B22" s="13">
        <v>77336</v>
      </c>
      <c r="C22" s="13">
        <v>84951</v>
      </c>
      <c r="D22" s="13">
        <v>93896</v>
      </c>
      <c r="E22" s="13">
        <v>62581</v>
      </c>
      <c r="F22" s="13">
        <v>100340</v>
      </c>
      <c r="G22" s="13">
        <v>198646</v>
      </c>
      <c r="H22" s="13">
        <v>64263</v>
      </c>
      <c r="I22" s="13">
        <v>13597</v>
      </c>
      <c r="J22" s="13">
        <v>34761</v>
      </c>
      <c r="K22" s="11">
        <f t="shared" si="4"/>
        <v>730371</v>
      </c>
      <c r="L22" s="53"/>
    </row>
    <row r="23" spans="1:11" ht="17.25" customHeight="1">
      <c r="A23" s="12" t="s">
        <v>26</v>
      </c>
      <c r="B23" s="13">
        <v>17592</v>
      </c>
      <c r="C23" s="13">
        <v>22909</v>
      </c>
      <c r="D23" s="13">
        <v>24729</v>
      </c>
      <c r="E23" s="13">
        <v>13819</v>
      </c>
      <c r="F23" s="13">
        <v>22354</v>
      </c>
      <c r="G23" s="13">
        <v>35111</v>
      </c>
      <c r="H23" s="13">
        <v>15422</v>
      </c>
      <c r="I23" s="13">
        <v>3937</v>
      </c>
      <c r="J23" s="13">
        <v>9411</v>
      </c>
      <c r="K23" s="11">
        <f t="shared" si="4"/>
        <v>165284</v>
      </c>
    </row>
    <row r="24" spans="1:11" ht="17.25" customHeight="1">
      <c r="A24" s="16" t="s">
        <v>27</v>
      </c>
      <c r="B24" s="13">
        <v>45389</v>
      </c>
      <c r="C24" s="13">
        <v>74326</v>
      </c>
      <c r="D24" s="13">
        <v>88433</v>
      </c>
      <c r="E24" s="13">
        <v>51901</v>
      </c>
      <c r="F24" s="13">
        <v>62648</v>
      </c>
      <c r="G24" s="13">
        <v>72766</v>
      </c>
      <c r="H24" s="13">
        <v>36434</v>
      </c>
      <c r="I24" s="13">
        <v>15981</v>
      </c>
      <c r="J24" s="13">
        <v>37642</v>
      </c>
      <c r="K24" s="11">
        <f t="shared" si="4"/>
        <v>485520</v>
      </c>
    </row>
    <row r="25" spans="1:12" ht="17.25" customHeight="1">
      <c r="A25" s="12" t="s">
        <v>28</v>
      </c>
      <c r="B25" s="13">
        <v>29049</v>
      </c>
      <c r="C25" s="13">
        <v>47569</v>
      </c>
      <c r="D25" s="13">
        <v>56597</v>
      </c>
      <c r="E25" s="13">
        <v>33217</v>
      </c>
      <c r="F25" s="13">
        <v>40095</v>
      </c>
      <c r="G25" s="13">
        <v>46570</v>
      </c>
      <c r="H25" s="13">
        <v>23318</v>
      </c>
      <c r="I25" s="13">
        <v>10228</v>
      </c>
      <c r="J25" s="13">
        <v>24091</v>
      </c>
      <c r="K25" s="11">
        <f t="shared" si="4"/>
        <v>310734</v>
      </c>
      <c r="L25" s="53"/>
    </row>
    <row r="26" spans="1:12" ht="17.25" customHeight="1">
      <c r="A26" s="12" t="s">
        <v>29</v>
      </c>
      <c r="B26" s="13">
        <v>16340</v>
      </c>
      <c r="C26" s="13">
        <v>26757</v>
      </c>
      <c r="D26" s="13">
        <v>31836</v>
      </c>
      <c r="E26" s="13">
        <v>18684</v>
      </c>
      <c r="F26" s="13">
        <v>22553</v>
      </c>
      <c r="G26" s="13">
        <v>26196</v>
      </c>
      <c r="H26" s="13">
        <v>13116</v>
      </c>
      <c r="I26" s="13">
        <v>5753</v>
      </c>
      <c r="J26" s="13">
        <v>13551</v>
      </c>
      <c r="K26" s="11">
        <f t="shared" si="4"/>
        <v>174786</v>
      </c>
      <c r="L26" s="53"/>
    </row>
    <row r="27" spans="1:11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7143</v>
      </c>
      <c r="I27" s="11">
        <v>0</v>
      </c>
      <c r="J27" s="11">
        <v>0</v>
      </c>
      <c r="K27" s="11">
        <f t="shared" si="4"/>
        <v>7143</v>
      </c>
    </row>
    <row r="28" spans="1:11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1" ht="17.25" customHeight="1">
      <c r="A29" s="2" t="s">
        <v>33</v>
      </c>
      <c r="B29" s="33">
        <f>SUM(B30:B33)</f>
        <v>2.4137</v>
      </c>
      <c r="C29" s="33">
        <f aca="true" t="shared" si="7" ref="C29:J29">SUM(C30:C33)</f>
        <v>2.753106</v>
      </c>
      <c r="D29" s="33">
        <f t="shared" si="7"/>
        <v>3.1277</v>
      </c>
      <c r="E29" s="33">
        <f t="shared" si="7"/>
        <v>2.636</v>
      </c>
      <c r="F29" s="33">
        <f t="shared" si="7"/>
        <v>2.559</v>
      </c>
      <c r="G29" s="33">
        <f t="shared" si="7"/>
        <v>2.2014</v>
      </c>
      <c r="H29" s="33">
        <f t="shared" si="7"/>
        <v>2.5242</v>
      </c>
      <c r="I29" s="33">
        <f t="shared" si="7"/>
        <v>4.4807</v>
      </c>
      <c r="J29" s="33">
        <f t="shared" si="7"/>
        <v>2.6567</v>
      </c>
      <c r="K29" s="19">
        <v>0</v>
      </c>
    </row>
    <row r="30" spans="1:11" ht="17.25" customHeight="1">
      <c r="A30" s="16" t="s">
        <v>34</v>
      </c>
      <c r="B30" s="33">
        <v>2.4137</v>
      </c>
      <c r="C30" s="33">
        <v>2.747</v>
      </c>
      <c r="D30" s="33">
        <v>3.1277</v>
      </c>
      <c r="E30" s="33">
        <v>2.636</v>
      </c>
      <c r="F30" s="33">
        <v>2.559</v>
      </c>
      <c r="G30" s="33">
        <v>2.2014</v>
      </c>
      <c r="H30" s="33">
        <v>2.5242</v>
      </c>
      <c r="I30" s="33">
        <v>4.4807</v>
      </c>
      <c r="J30" s="33">
        <v>2.6567</v>
      </c>
      <c r="K30" s="19">
        <v>0</v>
      </c>
    </row>
    <row r="31" spans="1:11" ht="17.25" customHeight="1">
      <c r="A31" s="31" t="s">
        <v>35</v>
      </c>
      <c r="B31" s="32">
        <v>0</v>
      </c>
      <c r="C31" s="47">
        <v>0.006106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1" ht="17.25" customHeight="1">
      <c r="A32" s="31" t="s">
        <v>36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19">
        <v>0</v>
      </c>
    </row>
    <row r="33" spans="1:11" ht="17.25" customHeight="1">
      <c r="A33" s="31" t="s">
        <v>37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84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9755.52</v>
      </c>
      <c r="I35" s="19">
        <v>0</v>
      </c>
      <c r="J35" s="19">
        <v>0</v>
      </c>
      <c r="K35" s="23">
        <f>SUM(B35:J35)</f>
        <v>9755.52</v>
      </c>
    </row>
    <row r="36" spans="1:11" ht="17.25" customHeight="1">
      <c r="A36" s="16" t="s">
        <v>38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39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40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f aca="true" t="shared" si="8" ref="K39:K44">SUM(B39:J39)</f>
        <v>0</v>
      </c>
    </row>
    <row r="40" spans="1:11" ht="17.25" customHeight="1">
      <c r="A40" s="16" t="s">
        <v>41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8"/>
        <v>0</v>
      </c>
    </row>
    <row r="41" spans="1:11" ht="17.25" customHeight="1">
      <c r="A41" s="12" t="s">
        <v>42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8"/>
        <v>0</v>
      </c>
    </row>
    <row r="42" spans="1:11" ht="17.25" customHeight="1">
      <c r="A42" s="12" t="s">
        <v>43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8"/>
        <v>0</v>
      </c>
    </row>
    <row r="43" spans="1:11" ht="17.25" customHeight="1">
      <c r="A43" s="16" t="s">
        <v>44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f t="shared" si="8"/>
        <v>0</v>
      </c>
    </row>
    <row r="44" spans="1:11" ht="17.25" customHeight="1">
      <c r="A44" s="12" t="s">
        <v>45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f t="shared" si="8"/>
        <v>0</v>
      </c>
    </row>
    <row r="45" spans="1:11" ht="17.25" customHeight="1">
      <c r="A45" s="12" t="s">
        <v>46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f>SUM(B45:J45)</f>
        <v>0</v>
      </c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47</v>
      </c>
      <c r="B47" s="22">
        <f>+B48+B56</f>
        <v>1419169.85</v>
      </c>
      <c r="C47" s="22">
        <f aca="true" t="shared" si="9" ref="C47:H47">+C48+C56</f>
        <v>2192762.4400000004</v>
      </c>
      <c r="D47" s="22">
        <f t="shared" si="9"/>
        <v>2573867.34</v>
      </c>
      <c r="E47" s="22">
        <f t="shared" si="9"/>
        <v>1449386.04</v>
      </c>
      <c r="F47" s="22">
        <f t="shared" si="9"/>
        <v>1934077.6300000001</v>
      </c>
      <c r="G47" s="22">
        <f t="shared" si="9"/>
        <v>2660322.11</v>
      </c>
      <c r="H47" s="22">
        <f t="shared" si="9"/>
        <v>1447692.52</v>
      </c>
      <c r="I47" s="22">
        <f>+I48+I56</f>
        <v>556341.63</v>
      </c>
      <c r="J47" s="22">
        <f>+J48+J56</f>
        <v>822148.4500000001</v>
      </c>
      <c r="K47" s="22">
        <f>SUM(B47:J47)</f>
        <v>15055768.01</v>
      </c>
    </row>
    <row r="48" spans="1:11" ht="17.25" customHeight="1">
      <c r="A48" s="16" t="s">
        <v>48</v>
      </c>
      <c r="B48" s="23">
        <f>SUM(B49:B55)</f>
        <v>1401995.23</v>
      </c>
      <c r="C48" s="23">
        <f aca="true" t="shared" si="10" ref="C48:H48">SUM(C49:C55)</f>
        <v>2170061.47</v>
      </c>
      <c r="D48" s="23">
        <f t="shared" si="10"/>
        <v>2550964.63</v>
      </c>
      <c r="E48" s="23">
        <f t="shared" si="10"/>
        <v>1427987.1</v>
      </c>
      <c r="F48" s="23">
        <f t="shared" si="10"/>
        <v>1913256.82</v>
      </c>
      <c r="G48" s="23">
        <f t="shared" si="10"/>
        <v>2632079.69</v>
      </c>
      <c r="H48" s="23">
        <f t="shared" si="10"/>
        <v>1429852.77</v>
      </c>
      <c r="I48" s="23">
        <f>SUM(I49:I55)</f>
        <v>556341.63</v>
      </c>
      <c r="J48" s="23">
        <f>SUM(J49:J55)</f>
        <v>809310.52</v>
      </c>
      <c r="K48" s="23">
        <f aca="true" t="shared" si="11" ref="K48:K56">SUM(B48:J48)</f>
        <v>14891849.86</v>
      </c>
    </row>
    <row r="49" spans="1:11" ht="17.25" customHeight="1">
      <c r="A49" s="35" t="s">
        <v>49</v>
      </c>
      <c r="B49" s="23">
        <f aca="true" t="shared" si="12" ref="B49:H49">ROUND(B30*B7,2)</f>
        <v>1401995.23</v>
      </c>
      <c r="C49" s="23">
        <f t="shared" si="12"/>
        <v>2165248.58</v>
      </c>
      <c r="D49" s="23">
        <f t="shared" si="12"/>
        <v>2550964.63</v>
      </c>
      <c r="E49" s="23">
        <f t="shared" si="12"/>
        <v>1427987.1</v>
      </c>
      <c r="F49" s="23">
        <f t="shared" si="12"/>
        <v>1913256.82</v>
      </c>
      <c r="G49" s="23">
        <f t="shared" si="12"/>
        <v>2632079.69</v>
      </c>
      <c r="H49" s="23">
        <f t="shared" si="12"/>
        <v>1420097.25</v>
      </c>
      <c r="I49" s="23">
        <f>ROUND(I30*I7,2)</f>
        <v>556341.63</v>
      </c>
      <c r="J49" s="23">
        <f>ROUND(J30*J7,2)</f>
        <v>809310.52</v>
      </c>
      <c r="K49" s="23">
        <f t="shared" si="11"/>
        <v>14877281.45</v>
      </c>
    </row>
    <row r="50" spans="1:11" ht="17.25" customHeight="1">
      <c r="A50" s="35" t="s">
        <v>50</v>
      </c>
      <c r="B50" s="19">
        <v>0</v>
      </c>
      <c r="C50" s="23">
        <f>ROUND(C31*C7,2)</f>
        <v>4812.89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1"/>
        <v>4812.89</v>
      </c>
    </row>
    <row r="51" spans="1:11" ht="17.25" customHeight="1">
      <c r="A51" s="35" t="s">
        <v>51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f t="shared" si="11"/>
        <v>0</v>
      </c>
    </row>
    <row r="52" spans="1:11" ht="17.25" customHeight="1">
      <c r="A52" s="35" t="s">
        <v>52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1"/>
        <v>0</v>
      </c>
    </row>
    <row r="53" spans="1:11" ht="17.25" customHeight="1">
      <c r="A53" s="12" t="s">
        <v>53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9755.52</v>
      </c>
      <c r="I53" s="32">
        <f>+I35</f>
        <v>0</v>
      </c>
      <c r="J53" s="32">
        <f>+J35</f>
        <v>0</v>
      </c>
      <c r="K53" s="23">
        <f t="shared" si="11"/>
        <v>9755.52</v>
      </c>
    </row>
    <row r="54" spans="1:11" ht="17.25" customHeight="1">
      <c r="A54" s="12" t="s">
        <v>54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1"/>
        <v>0</v>
      </c>
    </row>
    <row r="55" spans="1:11" ht="17.25" customHeight="1">
      <c r="A55" s="12" t="s">
        <v>55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f t="shared" si="11"/>
        <v>0</v>
      </c>
    </row>
    <row r="56" spans="1:11" ht="17.25" customHeight="1">
      <c r="A56" s="16" t="s">
        <v>56</v>
      </c>
      <c r="B56" s="37">
        <v>17174.62</v>
      </c>
      <c r="C56" s="37">
        <v>22700.97</v>
      </c>
      <c r="D56" s="37">
        <v>22902.71</v>
      </c>
      <c r="E56" s="37">
        <v>21398.94</v>
      </c>
      <c r="F56" s="37">
        <v>20820.81</v>
      </c>
      <c r="G56" s="37">
        <v>28242.42</v>
      </c>
      <c r="H56" s="37">
        <v>17839.75</v>
      </c>
      <c r="I56" s="19">
        <v>0</v>
      </c>
      <c r="J56" s="37">
        <v>12837.93</v>
      </c>
      <c r="K56" s="37">
        <f t="shared" si="11"/>
        <v>163918.14999999997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59">
        <v>0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57</v>
      </c>
      <c r="B60" s="36">
        <f aca="true" t="shared" si="13" ref="B60:J60">+B61+B68+B94+B95</f>
        <v>-250957.43</v>
      </c>
      <c r="C60" s="36">
        <f t="shared" si="13"/>
        <v>-253118.96</v>
      </c>
      <c r="D60" s="36">
        <f t="shared" si="13"/>
        <v>-490255.66000000003</v>
      </c>
      <c r="E60" s="36">
        <f t="shared" si="13"/>
        <v>-395451.81</v>
      </c>
      <c r="F60" s="36">
        <f t="shared" si="13"/>
        <v>-311355.81</v>
      </c>
      <c r="G60" s="36">
        <f t="shared" si="13"/>
        <v>-401886.63</v>
      </c>
      <c r="H60" s="36">
        <f t="shared" si="13"/>
        <v>-252317.65</v>
      </c>
      <c r="I60" s="36">
        <f t="shared" si="13"/>
        <v>-92853.71</v>
      </c>
      <c r="J60" s="36">
        <f t="shared" si="13"/>
        <v>-102366.04</v>
      </c>
      <c r="K60" s="36">
        <f>SUM(B60:J60)</f>
        <v>-2550563.7</v>
      </c>
    </row>
    <row r="61" spans="1:11" ht="18.75" customHeight="1">
      <c r="A61" s="16" t="s">
        <v>82</v>
      </c>
      <c r="B61" s="36">
        <f aca="true" t="shared" si="14" ref="B61:J61">B62+B63+B64+B65+B66+B67</f>
        <v>-207129.94</v>
      </c>
      <c r="C61" s="36">
        <f t="shared" si="14"/>
        <v>-210834.68</v>
      </c>
      <c r="D61" s="36">
        <f t="shared" si="14"/>
        <v>-200620.3</v>
      </c>
      <c r="E61" s="36">
        <f t="shared" si="14"/>
        <v>-231077.9</v>
      </c>
      <c r="F61" s="36">
        <f t="shared" si="14"/>
        <v>-227045.33000000002</v>
      </c>
      <c r="G61" s="36">
        <f t="shared" si="14"/>
        <v>-249947.11</v>
      </c>
      <c r="H61" s="36">
        <f t="shared" si="14"/>
        <v>-175605</v>
      </c>
      <c r="I61" s="36">
        <f t="shared" si="14"/>
        <v>-32574</v>
      </c>
      <c r="J61" s="36">
        <f t="shared" si="14"/>
        <v>-58944</v>
      </c>
      <c r="K61" s="36">
        <f aca="true" t="shared" si="15" ref="K61:K92">SUM(B61:J61)</f>
        <v>-1593778.2599999998</v>
      </c>
    </row>
    <row r="62" spans="1:11" ht="18.75" customHeight="1">
      <c r="A62" s="12" t="s">
        <v>83</v>
      </c>
      <c r="B62" s="36">
        <f>-ROUND(B9*$D$3,2)</f>
        <v>-143793</v>
      </c>
      <c r="C62" s="36">
        <f aca="true" t="shared" si="16" ref="C62:J62">-ROUND(C9*$D$3,2)</f>
        <v>-205692</v>
      </c>
      <c r="D62" s="36">
        <f t="shared" si="16"/>
        <v>-177789</v>
      </c>
      <c r="E62" s="36">
        <f t="shared" si="16"/>
        <v>-130266</v>
      </c>
      <c r="F62" s="36">
        <f t="shared" si="16"/>
        <v>-148686</v>
      </c>
      <c r="G62" s="36">
        <f t="shared" si="16"/>
        <v>-182121</v>
      </c>
      <c r="H62" s="36">
        <f t="shared" si="16"/>
        <v>-175590</v>
      </c>
      <c r="I62" s="36">
        <f t="shared" si="16"/>
        <v>-32574</v>
      </c>
      <c r="J62" s="36">
        <f t="shared" si="16"/>
        <v>-58944</v>
      </c>
      <c r="K62" s="36">
        <f t="shared" si="15"/>
        <v>-1255455</v>
      </c>
    </row>
    <row r="63" spans="1:11" ht="18.75" customHeight="1">
      <c r="A63" s="12" t="s">
        <v>58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5"/>
        <v>0</v>
      </c>
    </row>
    <row r="64" spans="1:11" ht="18.75" customHeight="1">
      <c r="A64" s="12" t="s">
        <v>122</v>
      </c>
      <c r="B64" s="36">
        <v>-591</v>
      </c>
      <c r="C64" s="36">
        <v>-90</v>
      </c>
      <c r="D64" s="36">
        <v>-177</v>
      </c>
      <c r="E64" s="36">
        <v>-624</v>
      </c>
      <c r="F64" s="36">
        <v>-570</v>
      </c>
      <c r="G64" s="36">
        <v>-351</v>
      </c>
      <c r="H64" s="36">
        <v>0</v>
      </c>
      <c r="I64" s="36">
        <v>0</v>
      </c>
      <c r="J64" s="36">
        <v>0</v>
      </c>
      <c r="K64" s="36">
        <f t="shared" si="15"/>
        <v>-2403</v>
      </c>
    </row>
    <row r="65" spans="1:11" ht="18.75" customHeight="1">
      <c r="A65" s="12" t="s">
        <v>59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60</v>
      </c>
      <c r="B66" s="48">
        <v>-62745.94</v>
      </c>
      <c r="C66" s="48">
        <v>-5052.68</v>
      </c>
      <c r="D66" s="48">
        <v>-22654.3</v>
      </c>
      <c r="E66" s="48">
        <v>-100187.9</v>
      </c>
      <c r="F66" s="48">
        <v>-77789.33</v>
      </c>
      <c r="G66" s="48">
        <v>-67475.11</v>
      </c>
      <c r="H66" s="19">
        <v>-15</v>
      </c>
      <c r="I66" s="19">
        <v>0</v>
      </c>
      <c r="J66" s="19">
        <v>0</v>
      </c>
      <c r="K66" s="36">
        <f t="shared" si="15"/>
        <v>-335920.26</v>
      </c>
    </row>
    <row r="67" spans="1:11" ht="18.75" customHeight="1">
      <c r="A67" s="12" t="s">
        <v>61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87</v>
      </c>
      <c r="B68" s="36">
        <f aca="true" t="shared" si="17" ref="B68:J68">SUM(B69:B92)</f>
        <v>-43827.49</v>
      </c>
      <c r="C68" s="36">
        <f t="shared" si="17"/>
        <v>-42284.28</v>
      </c>
      <c r="D68" s="36">
        <f t="shared" si="17"/>
        <v>-289635.36000000004</v>
      </c>
      <c r="E68" s="36">
        <f t="shared" si="17"/>
        <v>-164373.91</v>
      </c>
      <c r="F68" s="36">
        <f t="shared" si="17"/>
        <v>-84310.48</v>
      </c>
      <c r="G68" s="36">
        <f t="shared" si="17"/>
        <v>-151939.52</v>
      </c>
      <c r="H68" s="36">
        <f t="shared" si="17"/>
        <v>-76712.65</v>
      </c>
      <c r="I68" s="36">
        <f t="shared" si="17"/>
        <v>-60279.71000000001</v>
      </c>
      <c r="J68" s="36">
        <f t="shared" si="17"/>
        <v>-42423.68</v>
      </c>
      <c r="K68" s="36">
        <f t="shared" si="15"/>
        <v>-955787.0800000001</v>
      </c>
    </row>
    <row r="69" spans="1:11" ht="18.75" customHeight="1">
      <c r="A69" s="12" t="s">
        <v>62</v>
      </c>
      <c r="B69" s="19">
        <v>0</v>
      </c>
      <c r="C69" s="19">
        <v>0</v>
      </c>
      <c r="D69" s="19">
        <v>0</v>
      </c>
      <c r="E69" s="36">
        <v>-798.91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36">
        <f t="shared" si="15"/>
        <v>-798.91</v>
      </c>
    </row>
    <row r="70" spans="1:11" ht="18.75" customHeight="1">
      <c r="A70" s="12" t="s">
        <v>63</v>
      </c>
      <c r="B70" s="19">
        <v>0</v>
      </c>
      <c r="C70" s="36">
        <v>-179.31</v>
      </c>
      <c r="D70" s="36">
        <v>-25.18</v>
      </c>
      <c r="E70" s="19">
        <v>0</v>
      </c>
      <c r="F70" s="19">
        <v>0</v>
      </c>
      <c r="G70" s="36">
        <v>-25.18</v>
      </c>
      <c r="H70" s="19">
        <v>0</v>
      </c>
      <c r="I70" s="19">
        <v>0</v>
      </c>
      <c r="J70" s="19">
        <v>0</v>
      </c>
      <c r="K70" s="36">
        <f t="shared" si="15"/>
        <v>-229.67000000000002</v>
      </c>
    </row>
    <row r="71" spans="1:11" ht="18.75" customHeight="1">
      <c r="A71" s="12" t="s">
        <v>64</v>
      </c>
      <c r="B71" s="19">
        <v>0</v>
      </c>
      <c r="C71" s="19">
        <v>0</v>
      </c>
      <c r="D71" s="36">
        <v>-1067.75</v>
      </c>
      <c r="E71" s="19">
        <v>0</v>
      </c>
      <c r="F71" s="36">
        <v>-380.65</v>
      </c>
      <c r="G71" s="19">
        <v>0</v>
      </c>
      <c r="H71" s="19">
        <v>0</v>
      </c>
      <c r="I71" s="48">
        <v>-1983.99</v>
      </c>
      <c r="J71" s="19">
        <v>0</v>
      </c>
      <c r="K71" s="36">
        <f t="shared" si="15"/>
        <v>-3432.3900000000003</v>
      </c>
    </row>
    <row r="72" spans="1:11" ht="18.75" customHeight="1">
      <c r="A72" s="12" t="s">
        <v>65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8">
        <v>-30000</v>
      </c>
      <c r="J72" s="19">
        <v>0</v>
      </c>
      <c r="K72" s="49">
        <f t="shared" si="15"/>
        <v>-30000</v>
      </c>
    </row>
    <row r="73" spans="1:11" ht="18.75" customHeight="1">
      <c r="A73" s="35" t="s">
        <v>66</v>
      </c>
      <c r="B73" s="36">
        <v>-14109.06</v>
      </c>
      <c r="C73" s="36">
        <v>-20481.82</v>
      </c>
      <c r="D73" s="36">
        <v>-19362.28</v>
      </c>
      <c r="E73" s="36">
        <v>-13578</v>
      </c>
      <c r="F73" s="36">
        <v>-18658.98</v>
      </c>
      <c r="G73" s="36">
        <v>-28433.42</v>
      </c>
      <c r="H73" s="36">
        <v>-13922.47</v>
      </c>
      <c r="I73" s="36">
        <v>-4894.39</v>
      </c>
      <c r="J73" s="36">
        <v>-10090.2</v>
      </c>
      <c r="K73" s="49">
        <f t="shared" si="15"/>
        <v>-143530.62000000002</v>
      </c>
    </row>
    <row r="74" spans="1:11" ht="18.75" customHeight="1">
      <c r="A74" s="12" t="s">
        <v>67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5"/>
        <v>0</v>
      </c>
    </row>
    <row r="75" spans="1:11" ht="18.75" customHeight="1">
      <c r="A75" s="12" t="s">
        <v>68</v>
      </c>
      <c r="B75" s="36">
        <v>-29718.43</v>
      </c>
      <c r="C75" s="36">
        <v>-21623.15</v>
      </c>
      <c r="D75" s="36">
        <v>-269180.15</v>
      </c>
      <c r="E75" s="36">
        <v>-137967.1</v>
      </c>
      <c r="F75" s="36">
        <v>-65270.85</v>
      </c>
      <c r="G75" s="36">
        <v>-123480.92</v>
      </c>
      <c r="H75" s="36">
        <v>-62790.18</v>
      </c>
      <c r="I75" s="36">
        <v>-16391.43</v>
      </c>
      <c r="J75" s="36">
        <v>-17617.02</v>
      </c>
      <c r="K75" s="49">
        <f t="shared" si="15"/>
        <v>-744039.2300000002</v>
      </c>
    </row>
    <row r="76" spans="1:11" ht="18.75" customHeight="1">
      <c r="A76" s="12" t="s">
        <v>69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5"/>
        <v>0</v>
      </c>
    </row>
    <row r="77" spans="1:11" ht="18.75" customHeight="1">
      <c r="A77" s="12" t="s">
        <v>70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5"/>
        <v>0</v>
      </c>
    </row>
    <row r="78" spans="1:11" ht="18.75" customHeight="1">
      <c r="A78" s="12" t="s">
        <v>71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5"/>
        <v>0</v>
      </c>
    </row>
    <row r="79" spans="1:11" ht="18.75" customHeight="1">
      <c r="A79" s="12" t="s">
        <v>72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5"/>
        <v>0</v>
      </c>
    </row>
    <row r="80" spans="1:11" ht="18.75" customHeight="1">
      <c r="A80" s="12" t="s">
        <v>73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5"/>
        <v>0</v>
      </c>
    </row>
    <row r="81" spans="1:11" ht="18.75" customHeight="1">
      <c r="A81" s="12" t="s">
        <v>74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5"/>
        <v>0</v>
      </c>
    </row>
    <row r="82" spans="1:11" ht="18.75" customHeight="1">
      <c r="A82" s="12" t="s">
        <v>75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5"/>
        <v>0</v>
      </c>
    </row>
    <row r="83" spans="1:11" ht="18.75" customHeight="1">
      <c r="A83" s="12" t="s">
        <v>76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5"/>
        <v>0</v>
      </c>
    </row>
    <row r="84" spans="1:11" ht="18.75" customHeight="1">
      <c r="A84" s="12" t="s">
        <v>85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5"/>
        <v>0</v>
      </c>
    </row>
    <row r="85" spans="1:11" ht="18.75" customHeight="1">
      <c r="A85" s="12" t="s">
        <v>88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5"/>
        <v>0</v>
      </c>
    </row>
    <row r="86" spans="1:11" ht="18.75" customHeight="1">
      <c r="A86" s="12" t="s">
        <v>89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5"/>
        <v>0</v>
      </c>
    </row>
    <row r="87" spans="1:11" ht="18.75" customHeight="1">
      <c r="A87" s="12" t="s">
        <v>93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5"/>
        <v>0</v>
      </c>
    </row>
    <row r="88" spans="1:11" ht="18.75" customHeight="1">
      <c r="A88" s="12" t="s">
        <v>94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5"/>
        <v>0</v>
      </c>
    </row>
    <row r="89" spans="1:11" ht="18.75" customHeight="1">
      <c r="A89" s="12" t="s">
        <v>95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5"/>
        <v>0</v>
      </c>
    </row>
    <row r="90" spans="1:12" ht="18.75" customHeight="1">
      <c r="A90" s="12" t="s">
        <v>96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5"/>
        <v>0</v>
      </c>
      <c r="L90" s="57"/>
    </row>
    <row r="91" spans="1:12" ht="18.75" customHeight="1">
      <c r="A91" s="12" t="s">
        <v>97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5"/>
        <v>0</v>
      </c>
      <c r="L91" s="56"/>
    </row>
    <row r="92" spans="1:12" ht="18.75" customHeight="1">
      <c r="A92" s="12" t="s">
        <v>115</v>
      </c>
      <c r="B92" s="19">
        <v>0</v>
      </c>
      <c r="C92" s="19">
        <v>0</v>
      </c>
      <c r="D92" s="19">
        <v>0</v>
      </c>
      <c r="E92" s="49">
        <v>-12029.9</v>
      </c>
      <c r="F92" s="19">
        <v>0</v>
      </c>
      <c r="G92" s="19">
        <v>0</v>
      </c>
      <c r="H92" s="19">
        <v>0</v>
      </c>
      <c r="I92" s="49">
        <v>-7009.9</v>
      </c>
      <c r="J92" s="49">
        <v>-14716.46</v>
      </c>
      <c r="K92" s="49">
        <f t="shared" si="15"/>
        <v>-33756.259999999995</v>
      </c>
      <c r="L92" s="56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6"/>
    </row>
    <row r="94" spans="1:12" ht="18.75" customHeight="1">
      <c r="A94" s="16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f aca="true" t="shared" si="18" ref="K94:K100">SUM(B94:J94)</f>
        <v>0</v>
      </c>
      <c r="L94" s="56"/>
    </row>
    <row r="95" spans="1:12" ht="18.75" customHeight="1">
      <c r="A95" s="16" t="s">
        <v>123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49">
        <v>-998.36</v>
      </c>
      <c r="K95" s="49">
        <f t="shared" si="18"/>
        <v>-998.36</v>
      </c>
      <c r="L95" s="57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 t="shared" si="18"/>
        <v>0</v>
      </c>
      <c r="L96" s="55"/>
    </row>
    <row r="97" spans="1:12" ht="18.75" customHeight="1">
      <c r="A97" s="16" t="s">
        <v>91</v>
      </c>
      <c r="B97" s="24">
        <f aca="true" t="shared" si="19" ref="B97:H97">+B98+B99</f>
        <v>1168212.4200000002</v>
      </c>
      <c r="C97" s="24">
        <f t="shared" si="19"/>
        <v>1939643.4800000002</v>
      </c>
      <c r="D97" s="24">
        <f t="shared" si="19"/>
        <v>2083611.68</v>
      </c>
      <c r="E97" s="24">
        <f t="shared" si="19"/>
        <v>1053934.2300000002</v>
      </c>
      <c r="F97" s="24">
        <f t="shared" si="19"/>
        <v>1622721.82</v>
      </c>
      <c r="G97" s="24">
        <f t="shared" si="19"/>
        <v>2258435.48</v>
      </c>
      <c r="H97" s="24">
        <f t="shared" si="19"/>
        <v>1195374.87</v>
      </c>
      <c r="I97" s="24">
        <f>+I98+I99</f>
        <v>463487.92</v>
      </c>
      <c r="J97" s="24">
        <f>+J98+J99</f>
        <v>719782.4099999999</v>
      </c>
      <c r="K97" s="49">
        <f t="shared" si="18"/>
        <v>12505204.31</v>
      </c>
      <c r="L97" s="55"/>
    </row>
    <row r="98" spans="1:12" ht="18.75" customHeight="1">
      <c r="A98" s="16" t="s">
        <v>90</v>
      </c>
      <c r="B98" s="24">
        <f aca="true" t="shared" si="20" ref="B98:J98">+B48+B61+B68+B94</f>
        <v>1151037.8</v>
      </c>
      <c r="C98" s="24">
        <f t="shared" si="20"/>
        <v>1916942.5100000002</v>
      </c>
      <c r="D98" s="24">
        <f t="shared" si="20"/>
        <v>2060708.97</v>
      </c>
      <c r="E98" s="24">
        <f t="shared" si="20"/>
        <v>1032535.2900000002</v>
      </c>
      <c r="F98" s="24">
        <f t="shared" si="20"/>
        <v>1601901.01</v>
      </c>
      <c r="G98" s="24">
        <f t="shared" si="20"/>
        <v>2230193.06</v>
      </c>
      <c r="H98" s="24">
        <f t="shared" si="20"/>
        <v>1177535.12</v>
      </c>
      <c r="I98" s="24">
        <f t="shared" si="20"/>
        <v>463487.92</v>
      </c>
      <c r="J98" s="24">
        <f t="shared" si="20"/>
        <v>707942.84</v>
      </c>
      <c r="K98" s="49">
        <f t="shared" si="18"/>
        <v>12342284.520000001</v>
      </c>
      <c r="L98" s="55"/>
    </row>
    <row r="99" spans="1:11" ht="18" customHeight="1">
      <c r="A99" s="16" t="s">
        <v>124</v>
      </c>
      <c r="B99" s="24">
        <f aca="true" t="shared" si="21" ref="B99:J99">IF(+B56+B95+B100&lt;0,0,(B56+B95+B100))</f>
        <v>17174.62</v>
      </c>
      <c r="C99" s="24">
        <f>IF(+C56+C95+C100&lt;0,0,(C56+C95+C100))</f>
        <v>22700.97</v>
      </c>
      <c r="D99" s="24">
        <f t="shared" si="21"/>
        <v>22902.71</v>
      </c>
      <c r="E99" s="24">
        <f t="shared" si="21"/>
        <v>21398.94</v>
      </c>
      <c r="F99" s="24">
        <f t="shared" si="21"/>
        <v>20820.81</v>
      </c>
      <c r="G99" s="24">
        <f t="shared" si="21"/>
        <v>28242.42</v>
      </c>
      <c r="H99" s="24">
        <f t="shared" si="21"/>
        <v>17839.75</v>
      </c>
      <c r="I99" s="19">
        <f t="shared" si="21"/>
        <v>0</v>
      </c>
      <c r="J99" s="24">
        <f t="shared" si="21"/>
        <v>11839.57</v>
      </c>
      <c r="K99" s="49">
        <f t="shared" si="18"/>
        <v>162919.78999999998</v>
      </c>
    </row>
    <row r="100" spans="1:13" ht="18.75" customHeight="1">
      <c r="A100" s="16" t="s">
        <v>92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 t="shared" si="18"/>
        <v>0</v>
      </c>
      <c r="M100" s="58"/>
    </row>
    <row r="101" spans="1:11" ht="18.75" customHeight="1">
      <c r="A101" s="16" t="s">
        <v>125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9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2" ht="18.75" customHeight="1">
      <c r="A105" s="25" t="s">
        <v>77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12505204.33</v>
      </c>
      <c r="L105" s="55"/>
    </row>
    <row r="106" spans="1:11" ht="18.75" customHeight="1">
      <c r="A106" s="26" t="s">
        <v>78</v>
      </c>
      <c r="B106" s="27">
        <v>148294.25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148294.25</v>
      </c>
    </row>
    <row r="107" spans="1:11" ht="18.75" customHeight="1">
      <c r="A107" s="26" t="s">
        <v>79</v>
      </c>
      <c r="B107" s="27">
        <v>1019918.17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aca="true" t="shared" si="22" ref="K107:K123">SUM(B107:J107)</f>
        <v>1019918.17</v>
      </c>
    </row>
    <row r="108" spans="1:11" ht="18.75" customHeight="1">
      <c r="A108" s="26" t="s">
        <v>80</v>
      </c>
      <c r="B108" s="41">
        <v>0</v>
      </c>
      <c r="C108" s="27">
        <f>+C97</f>
        <v>1939643.4800000002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2"/>
        <v>1939643.4800000002</v>
      </c>
    </row>
    <row r="109" spans="1:11" ht="18.75" customHeight="1">
      <c r="A109" s="26" t="s">
        <v>81</v>
      </c>
      <c r="B109" s="41">
        <v>0</v>
      </c>
      <c r="C109" s="41">
        <v>0</v>
      </c>
      <c r="D109" s="27">
        <f>+D97</f>
        <v>2083611.68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2"/>
        <v>2083611.68</v>
      </c>
    </row>
    <row r="110" spans="1:11" ht="18.75" customHeight="1">
      <c r="A110" s="26" t="s">
        <v>98</v>
      </c>
      <c r="B110" s="41">
        <v>0</v>
      </c>
      <c r="C110" s="41">
        <v>0</v>
      </c>
      <c r="D110" s="41">
        <v>0</v>
      </c>
      <c r="E110" s="27">
        <f>+E97</f>
        <v>1053934.2300000002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2"/>
        <v>1053934.2300000002</v>
      </c>
    </row>
    <row r="111" spans="1:11" ht="18.75" customHeight="1">
      <c r="A111" s="26" t="s">
        <v>99</v>
      </c>
      <c r="B111" s="41">
        <v>0</v>
      </c>
      <c r="C111" s="41">
        <v>0</v>
      </c>
      <c r="D111" s="41">
        <v>0</v>
      </c>
      <c r="E111" s="41">
        <v>0</v>
      </c>
      <c r="F111" s="27">
        <v>0</v>
      </c>
      <c r="G111" s="41">
        <v>0</v>
      </c>
      <c r="H111" s="41">
        <v>0</v>
      </c>
      <c r="I111" s="41">
        <v>0</v>
      </c>
      <c r="J111" s="41">
        <v>0</v>
      </c>
      <c r="K111" s="42">
        <f t="shared" si="22"/>
        <v>0</v>
      </c>
    </row>
    <row r="112" spans="1:11" ht="18.75" customHeight="1">
      <c r="A112" s="26" t="s">
        <v>100</v>
      </c>
      <c r="B112" s="41">
        <v>0</v>
      </c>
      <c r="C112" s="41">
        <v>0</v>
      </c>
      <c r="D112" s="41">
        <v>0</v>
      </c>
      <c r="E112" s="41">
        <v>0</v>
      </c>
      <c r="F112" s="27">
        <v>306436.11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2"/>
        <v>306436.11</v>
      </c>
    </row>
    <row r="113" spans="1:11" ht="18.75" customHeight="1">
      <c r="A113" s="26" t="s">
        <v>101</v>
      </c>
      <c r="B113" s="41">
        <v>0</v>
      </c>
      <c r="C113" s="41">
        <v>0</v>
      </c>
      <c r="D113" s="41">
        <v>0</v>
      </c>
      <c r="E113" s="41">
        <v>0</v>
      </c>
      <c r="F113" s="27">
        <v>574194.72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2"/>
        <v>574194.72</v>
      </c>
    </row>
    <row r="114" spans="1:11" ht="18.75" customHeight="1">
      <c r="A114" s="26" t="s">
        <v>102</v>
      </c>
      <c r="B114" s="41">
        <v>0</v>
      </c>
      <c r="C114" s="41">
        <v>0</v>
      </c>
      <c r="D114" s="41">
        <v>0</v>
      </c>
      <c r="E114" s="41">
        <v>0</v>
      </c>
      <c r="F114" s="27">
        <v>742091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2"/>
        <v>742091</v>
      </c>
    </row>
    <row r="115" spans="1:11" ht="18.75" customHeight="1">
      <c r="A115" s="26" t="s">
        <v>103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640832.81</v>
      </c>
      <c r="H115" s="41">
        <v>0</v>
      </c>
      <c r="I115" s="41">
        <v>0</v>
      </c>
      <c r="J115" s="41">
        <v>0</v>
      </c>
      <c r="K115" s="42">
        <f t="shared" si="22"/>
        <v>640832.81</v>
      </c>
    </row>
    <row r="116" spans="1:11" ht="18.75" customHeight="1">
      <c r="A116" s="26" t="s">
        <v>104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53371.47</v>
      </c>
      <c r="H116" s="41">
        <v>0</v>
      </c>
      <c r="I116" s="41">
        <v>0</v>
      </c>
      <c r="J116" s="41">
        <v>0</v>
      </c>
      <c r="K116" s="42">
        <f t="shared" si="22"/>
        <v>53371.47</v>
      </c>
    </row>
    <row r="117" spans="1:11" ht="18.75" customHeight="1">
      <c r="A117" s="26" t="s">
        <v>105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369343.62</v>
      </c>
      <c r="H117" s="41">
        <v>0</v>
      </c>
      <c r="I117" s="41">
        <v>0</v>
      </c>
      <c r="J117" s="41">
        <v>0</v>
      </c>
      <c r="K117" s="42">
        <f t="shared" si="22"/>
        <v>369343.62</v>
      </c>
    </row>
    <row r="118" spans="1:11" ht="18.75" customHeight="1">
      <c r="A118" s="26" t="s">
        <v>106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332908.24</v>
      </c>
      <c r="H118" s="41">
        <v>0</v>
      </c>
      <c r="I118" s="41">
        <v>0</v>
      </c>
      <c r="J118" s="41">
        <v>0</v>
      </c>
      <c r="K118" s="42">
        <f t="shared" si="22"/>
        <v>332908.24</v>
      </c>
    </row>
    <row r="119" spans="1:11" ht="18.75" customHeight="1">
      <c r="A119" s="26" t="s">
        <v>107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861979.35</v>
      </c>
      <c r="H119" s="41">
        <v>0</v>
      </c>
      <c r="I119" s="41">
        <v>0</v>
      </c>
      <c r="J119" s="41">
        <v>0</v>
      </c>
      <c r="K119" s="42">
        <f t="shared" si="22"/>
        <v>861979.35</v>
      </c>
    </row>
    <row r="120" spans="1:11" ht="18.75" customHeight="1">
      <c r="A120" s="26" t="s">
        <v>108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400429.1</v>
      </c>
      <c r="I120" s="41">
        <v>0</v>
      </c>
      <c r="J120" s="41">
        <v>0</v>
      </c>
      <c r="K120" s="42">
        <f t="shared" si="22"/>
        <v>400429.1</v>
      </c>
    </row>
    <row r="121" spans="1:11" ht="18.75" customHeight="1">
      <c r="A121" s="26" t="s">
        <v>109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794945.77</v>
      </c>
      <c r="I121" s="41">
        <v>0</v>
      </c>
      <c r="J121" s="41">
        <v>0</v>
      </c>
      <c r="K121" s="42">
        <f t="shared" si="22"/>
        <v>794945.77</v>
      </c>
    </row>
    <row r="122" spans="1:11" ht="18.75" customHeight="1">
      <c r="A122" s="26" t="s">
        <v>110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463487.92</v>
      </c>
      <c r="J122" s="41">
        <v>0</v>
      </c>
      <c r="K122" s="42">
        <f t="shared" si="22"/>
        <v>463487.92</v>
      </c>
    </row>
    <row r="123" spans="1:11" ht="18.75" customHeight="1">
      <c r="A123" s="28" t="s">
        <v>111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719782.41</v>
      </c>
      <c r="K123" s="45">
        <f t="shared" si="22"/>
        <v>719782.41</v>
      </c>
    </row>
    <row r="124" spans="1:11" ht="18.75" customHeight="1">
      <c r="A124" s="40"/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0</v>
      </c>
      <c r="K124" s="52"/>
    </row>
    <row r="125" ht="18.75" customHeight="1">
      <c r="A125" s="60"/>
    </row>
    <row r="126" ht="18.75" customHeight="1">
      <c r="A126" s="40"/>
    </row>
    <row r="127" ht="18.75" customHeight="1">
      <c r="A127" s="40"/>
    </row>
    <row r="128" ht="15.75">
      <c r="A128" s="39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2014-08-21T19:49:16Z</dcterms:modified>
  <cp:category/>
  <cp:version/>
  <cp:contentType/>
  <cp:contentStatus/>
</cp:coreProperties>
</file>