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<sst xmlns="http://schemas.openxmlformats.org/spreadsheetml/2006/main" count="129" uniqueCount="129">
  <si>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</si>
  <si>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</si>
  <si>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</si>
  <si>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</si>
  <si>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</si>
  <si>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</si>
  <si>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</si>
  <si>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</si>
  <si>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</si>
  <si>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</si>
  <si>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</si>
  <si>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</si>
  <si>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</si>
  <si>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</si>
  <si>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</si>
  <si>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</si>
  <si>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</si>
  <si>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</si>
  <si>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</si>
  <si>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</si>
  <si>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</si>
  <si>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</si>
  <si>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</si>
  <si>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</si>
  <si>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</si>
  <si>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</si>
  <si>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</si>
  <si>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</si>
  <si>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</si>
  <si>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</si>
  <si>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</si>
  <si>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</si>
  <si>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</si>
  <si>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</si>
  <si>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</si>
  <si>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</si>
  <si>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</si>
  <si>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</si>
  <si>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</si>
  <si>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</si>
  <si>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</si>
  <si>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</si>
  <si>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</si>
  <si>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</si>
  <si>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</si>
  <si>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</si>
  <si>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</si>
  <si>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</si>
  <si>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</si>
  <si>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</si>
  <si>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</si>
  <si>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</si>
  <si>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</si>
  <si>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</si>
  <si>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</si>
  <si>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</si>
  <si>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</si>
  <si>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</si>
  <si>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</si>
  <si>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</si>
  <si>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</si>
  <si>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</si>
  <si>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</si>
  <si>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</si>
  <si>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</si>
  <si>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</si>
  <si>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</si>
  <si>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</si>
  <si>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</si>
  <si>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</si>
  <si>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</si>
  <si>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</si>
  <si>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</si>
  <si>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</si>
  <si>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</si>
  <si>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</si>
  <si>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</si>
  <si>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</si>
  <si>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</si>
  <si>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</si>
  <si>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</si>
  <si>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</si>
  <si>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</si>
  <si>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</si>
  <si>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</si>
  <si>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</si>
  <si>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</si>
  <si>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</si>
  <si>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</si>
  <si>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</si>
  <si>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</si>
  <si>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</si>
  <si>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</si>
  <si>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</si>
  <si>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</si>
  <si>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</si>
  <si>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</si>
  <si>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</si>
  <si>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</si>
  <si>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</si>
  <si>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</si>
  <si>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</si>
  <si>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</si>
  <si>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</si>
  <si>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</si>
  <si>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</si>
  <si>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</si>
  <si>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</si>
  <si>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</si>
  <si>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</si>
  <si>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</si>
  <si>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</si>
  <si>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</si>
  <si>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</si>
  <si>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</si>
  <si>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</si>
  <si>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</si>
  <si>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</si>
  <si>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</si>
  <si>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</si>
  <si>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</si>
  <si>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</si>
  <si>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</si>
  <si>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</si>
  <si>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</si>
  <si>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14/08/14 - VENCIMENTO 21/08/14</t>
  </si>
  <si>
    <t>6.3. Revisão de Remuneração pelo Transporte Coletivo  (1)</t>
  </si>
  <si>
    <t>Nota:</t>
  </si>
  <si>
    <t>(1) - Passageiros transportados, processados pelo sistema de bilhetagem eletrônica, referentes ao período de operação de 08/07/14 a 13/08/14  (  17.574 passageiros).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</si>
</sst>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86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125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2" t="s">
        <v>15</v>
      </c>
      <c r="B4" s="64" t="s">
        <v>114</v>
      </c>
      <c r="C4" s="65"/>
      <c r="D4" s="65"/>
      <c r="E4" s="65"/>
      <c r="F4" s="65"/>
      <c r="G4" s="65"/>
      <c r="H4" s="65"/>
      <c r="I4" s="65"/>
      <c r="J4" s="66"/>
      <c r="K4" s="63" t="s">
        <v>16</v>
      </c>
    </row>
    <row r="5" spans="1:11" ht="38.25">
      <c r="A5" s="62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7" t="s">
        <v>113</v>
      </c>
      <c r="J5" s="67" t="s">
        <v>112</v>
      </c>
      <c r="K5" s="62"/>
    </row>
    <row r="6" spans="1:11" ht="18.75" customHeight="1">
      <c r="A6" s="6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8"/>
      <c r="J6" s="68"/>
      <c r="K6" s="62"/>
    </row>
    <row r="7" spans="1:12" ht="17.25" customHeight="1">
      <c r="A7" s="8" t="s">
        <v>30</v>
      </c>
      <c r="B7" s="9">
        <f aca="true" t="shared" si="0" ref="B7:K7">+B8+B20+B24+B27</f>
        <v>570048</v>
      </c>
      <c r="C7" s="9">
        <f t="shared" si="0"/>
        <v>772486</v>
      </c>
      <c r="D7" s="9">
        <f t="shared" si="0"/>
        <v>787027</v>
      </c>
      <c r="E7" s="9">
        <f t="shared" si="0"/>
        <v>534923</v>
      </c>
      <c r="F7" s="9">
        <f t="shared" si="0"/>
        <v>731885</v>
      </c>
      <c r="G7" s="9">
        <f t="shared" si="0"/>
        <v>1182079</v>
      </c>
      <c r="H7" s="9">
        <f t="shared" si="0"/>
        <v>561540</v>
      </c>
      <c r="I7" s="9">
        <f t="shared" si="0"/>
        <v>121477</v>
      </c>
      <c r="J7" s="9">
        <f t="shared" si="0"/>
        <v>295455</v>
      </c>
      <c r="K7" s="9">
        <f t="shared" si="0"/>
        <v>5556920</v>
      </c>
      <c r="L7" s="53"/>
    </row>
    <row r="8" spans="1:11" ht="17.25" customHeight="1">
      <c r="A8" s="10" t="s">
        <v>120</v>
      </c>
      <c r="B8" s="11">
        <f>B9+B12+B16</f>
        <v>342852</v>
      </c>
      <c r="C8" s="11">
        <f aca="true" t="shared" si="1" ref="C8:J8">C9+C12+C16</f>
        <v>474328</v>
      </c>
      <c r="D8" s="11">
        <f t="shared" si="1"/>
        <v>452585</v>
      </c>
      <c r="E8" s="11">
        <f t="shared" si="1"/>
        <v>321044</v>
      </c>
      <c r="F8" s="11">
        <f t="shared" si="1"/>
        <v>416436</v>
      </c>
      <c r="G8" s="11">
        <f t="shared" si="1"/>
        <v>648468</v>
      </c>
      <c r="H8" s="11">
        <f t="shared" si="1"/>
        <v>350136</v>
      </c>
      <c r="I8" s="11">
        <f t="shared" si="1"/>
        <v>66444</v>
      </c>
      <c r="J8" s="11">
        <f t="shared" si="1"/>
        <v>168659</v>
      </c>
      <c r="K8" s="11">
        <f>SUM(B8:J8)</f>
        <v>3240952</v>
      </c>
    </row>
    <row r="9" spans="1:11" ht="17.25" customHeight="1">
      <c r="A9" s="15" t="s">
        <v>17</v>
      </c>
      <c r="B9" s="13">
        <f>+B10+B11</f>
        <v>43618</v>
      </c>
      <c r="C9" s="13">
        <f aca="true" t="shared" si="2" ref="C9:J9">+C10+C11</f>
        <v>62307</v>
      </c>
      <c r="D9" s="13">
        <f t="shared" si="2"/>
        <v>52488</v>
      </c>
      <c r="E9" s="13">
        <f t="shared" si="2"/>
        <v>40143</v>
      </c>
      <c r="F9" s="13">
        <f t="shared" si="2"/>
        <v>45594</v>
      </c>
      <c r="G9" s="13">
        <f t="shared" si="2"/>
        <v>56054</v>
      </c>
      <c r="H9" s="13">
        <f t="shared" si="2"/>
        <v>55753</v>
      </c>
      <c r="I9" s="13">
        <f t="shared" si="2"/>
        <v>10184</v>
      </c>
      <c r="J9" s="13">
        <f t="shared" si="2"/>
        <v>17483</v>
      </c>
      <c r="K9" s="11">
        <f>SUM(B9:J9)</f>
        <v>383624</v>
      </c>
    </row>
    <row r="10" spans="1:11" ht="17.25" customHeight="1">
      <c r="A10" s="30" t="s">
        <v>18</v>
      </c>
      <c r="B10" s="13">
        <v>43618</v>
      </c>
      <c r="C10" s="13">
        <v>62307</v>
      </c>
      <c r="D10" s="13">
        <v>52488</v>
      </c>
      <c r="E10" s="13">
        <v>40143</v>
      </c>
      <c r="F10" s="13">
        <v>45594</v>
      </c>
      <c r="G10" s="13">
        <v>56054</v>
      </c>
      <c r="H10" s="13">
        <v>55753</v>
      </c>
      <c r="I10" s="13">
        <v>10184</v>
      </c>
      <c r="J10" s="13">
        <v>17483</v>
      </c>
      <c r="K10" s="11">
        <f>SUM(B10:J10)</f>
        <v>383624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289865</v>
      </c>
      <c r="C12" s="17">
        <f t="shared" si="3"/>
        <v>398682</v>
      </c>
      <c r="D12" s="17">
        <f t="shared" si="3"/>
        <v>387973</v>
      </c>
      <c r="E12" s="17">
        <f t="shared" si="3"/>
        <v>272624</v>
      </c>
      <c r="F12" s="17">
        <f t="shared" si="3"/>
        <v>359581</v>
      </c>
      <c r="G12" s="17">
        <f t="shared" si="3"/>
        <v>574425</v>
      </c>
      <c r="H12" s="17">
        <f t="shared" si="3"/>
        <v>285742</v>
      </c>
      <c r="I12" s="17">
        <f t="shared" si="3"/>
        <v>53976</v>
      </c>
      <c r="J12" s="17">
        <f t="shared" si="3"/>
        <v>146670</v>
      </c>
      <c r="K12" s="11">
        <f aca="true" t="shared" si="4" ref="K12:K27">SUM(B12:J12)</f>
        <v>2769538</v>
      </c>
    </row>
    <row r="13" spans="1:13" ht="17.25" customHeight="1">
      <c r="A13" s="14" t="s">
        <v>20</v>
      </c>
      <c r="B13" s="13">
        <v>123751</v>
      </c>
      <c r="C13" s="13">
        <v>180654</v>
      </c>
      <c r="D13" s="13">
        <v>180946</v>
      </c>
      <c r="E13" s="13">
        <v>125672</v>
      </c>
      <c r="F13" s="13">
        <v>164449</v>
      </c>
      <c r="G13" s="13">
        <v>253764</v>
      </c>
      <c r="H13" s="13">
        <v>122411</v>
      </c>
      <c r="I13" s="13">
        <v>26693</v>
      </c>
      <c r="J13" s="13">
        <v>68077</v>
      </c>
      <c r="K13" s="11">
        <f t="shared" si="4"/>
        <v>1246417</v>
      </c>
      <c r="L13" s="53"/>
      <c r="M13" s="54"/>
    </row>
    <row r="14" spans="1:12" ht="17.25" customHeight="1">
      <c r="A14" s="14" t="s">
        <v>21</v>
      </c>
      <c r="B14" s="13">
        <v>131619</v>
      </c>
      <c r="C14" s="13">
        <v>166231</v>
      </c>
      <c r="D14" s="13">
        <v>158949</v>
      </c>
      <c r="E14" s="13">
        <v>115576</v>
      </c>
      <c r="F14" s="13">
        <v>154599</v>
      </c>
      <c r="G14" s="13">
        <v>266615</v>
      </c>
      <c r="H14" s="13">
        <v>128375</v>
      </c>
      <c r="I14" s="13">
        <v>19822</v>
      </c>
      <c r="J14" s="13">
        <v>60218</v>
      </c>
      <c r="K14" s="11">
        <f t="shared" si="4"/>
        <v>1202004</v>
      </c>
      <c r="L14" s="53"/>
    </row>
    <row r="15" spans="1:11" ht="17.25" customHeight="1">
      <c r="A15" s="14" t="s">
        <v>22</v>
      </c>
      <c r="B15" s="13">
        <v>34495</v>
      </c>
      <c r="C15" s="13">
        <v>51797</v>
      </c>
      <c r="D15" s="13">
        <v>48078</v>
      </c>
      <c r="E15" s="13">
        <v>31376</v>
      </c>
      <c r="F15" s="13">
        <v>40533</v>
      </c>
      <c r="G15" s="13">
        <v>54046</v>
      </c>
      <c r="H15" s="13">
        <v>34956</v>
      </c>
      <c r="I15" s="13">
        <v>7461</v>
      </c>
      <c r="J15" s="13">
        <v>18375</v>
      </c>
      <c r="K15" s="11">
        <f t="shared" si="4"/>
        <v>321117</v>
      </c>
    </row>
    <row r="16" spans="1:11" ht="17.25" customHeight="1">
      <c r="A16" s="15" t="s">
        <v>116</v>
      </c>
      <c r="B16" s="13">
        <f>B17+B18+B19</f>
        <v>9369</v>
      </c>
      <c r="C16" s="13">
        <f aca="true" t="shared" si="5" ref="C16:J16">C17+C18+C19</f>
        <v>13339</v>
      </c>
      <c r="D16" s="13">
        <f t="shared" si="5"/>
        <v>12124</v>
      </c>
      <c r="E16" s="13">
        <f t="shared" si="5"/>
        <v>8277</v>
      </c>
      <c r="F16" s="13">
        <f t="shared" si="5"/>
        <v>11261</v>
      </c>
      <c r="G16" s="13">
        <f t="shared" si="5"/>
        <v>17989</v>
      </c>
      <c r="H16" s="13">
        <f t="shared" si="5"/>
        <v>8641</v>
      </c>
      <c r="I16" s="13">
        <f t="shared" si="5"/>
        <v>2284</v>
      </c>
      <c r="J16" s="13">
        <f t="shared" si="5"/>
        <v>4506</v>
      </c>
      <c r="K16" s="11">
        <f t="shared" si="4"/>
        <v>87790</v>
      </c>
    </row>
    <row r="17" spans="1:11" ht="17.25" customHeight="1">
      <c r="A17" s="14" t="s">
        <v>117</v>
      </c>
      <c r="B17" s="13">
        <v>4092</v>
      </c>
      <c r="C17" s="13">
        <v>5832</v>
      </c>
      <c r="D17" s="13">
        <v>5144</v>
      </c>
      <c r="E17" s="13">
        <v>3868</v>
      </c>
      <c r="F17" s="13">
        <v>5216</v>
      </c>
      <c r="G17" s="13">
        <v>8795</v>
      </c>
      <c r="H17" s="13">
        <v>4213</v>
      </c>
      <c r="I17" s="13">
        <v>1073</v>
      </c>
      <c r="J17" s="13">
        <v>1935</v>
      </c>
      <c r="K17" s="11">
        <f t="shared" si="4"/>
        <v>40168</v>
      </c>
    </row>
    <row r="18" spans="1:11" ht="17.25" customHeight="1">
      <c r="A18" s="14" t="s">
        <v>118</v>
      </c>
      <c r="B18" s="13">
        <v>273</v>
      </c>
      <c r="C18" s="13">
        <v>410</v>
      </c>
      <c r="D18" s="13">
        <v>371</v>
      </c>
      <c r="E18" s="13">
        <v>323</v>
      </c>
      <c r="F18" s="13">
        <v>406</v>
      </c>
      <c r="G18" s="13">
        <v>746</v>
      </c>
      <c r="H18" s="13">
        <v>323</v>
      </c>
      <c r="I18" s="13">
        <v>70</v>
      </c>
      <c r="J18" s="13">
        <v>166</v>
      </c>
      <c r="K18" s="11">
        <f t="shared" si="4"/>
        <v>3088</v>
      </c>
    </row>
    <row r="19" spans="1:11" ht="17.25" customHeight="1">
      <c r="A19" s="14" t="s">
        <v>119</v>
      </c>
      <c r="B19" s="13">
        <v>5004</v>
      </c>
      <c r="C19" s="13">
        <v>7097</v>
      </c>
      <c r="D19" s="13">
        <v>6609</v>
      </c>
      <c r="E19" s="13">
        <v>4086</v>
      </c>
      <c r="F19" s="13">
        <v>5639</v>
      </c>
      <c r="G19" s="13">
        <v>8448</v>
      </c>
      <c r="H19" s="13">
        <v>4105</v>
      </c>
      <c r="I19" s="13">
        <v>1141</v>
      </c>
      <c r="J19" s="13">
        <v>2405</v>
      </c>
      <c r="K19" s="11">
        <f t="shared" si="4"/>
        <v>44534</v>
      </c>
    </row>
    <row r="20" spans="1:11" ht="17.25" customHeight="1">
      <c r="A20" s="16" t="s">
        <v>23</v>
      </c>
      <c r="B20" s="11">
        <f>+B21+B22+B23</f>
        <v>185691</v>
      </c>
      <c r="C20" s="11">
        <f aca="true" t="shared" si="6" ref="C20:J20">+C21+C22+C23</f>
        <v>229648</v>
      </c>
      <c r="D20" s="11">
        <f t="shared" si="6"/>
        <v>255269</v>
      </c>
      <c r="E20" s="11">
        <f t="shared" si="6"/>
        <v>165159</v>
      </c>
      <c r="F20" s="11">
        <f t="shared" si="6"/>
        <v>257109</v>
      </c>
      <c r="G20" s="11">
        <f t="shared" si="6"/>
        <v>465265</v>
      </c>
      <c r="H20" s="11">
        <f t="shared" si="6"/>
        <v>169142</v>
      </c>
      <c r="I20" s="11">
        <f t="shared" si="6"/>
        <v>40396</v>
      </c>
      <c r="J20" s="11">
        <f t="shared" si="6"/>
        <v>92871</v>
      </c>
      <c r="K20" s="11">
        <f t="shared" si="4"/>
        <v>1860550</v>
      </c>
    </row>
    <row r="21" spans="1:12" ht="17.25" customHeight="1">
      <c r="A21" s="12" t="s">
        <v>24</v>
      </c>
      <c r="B21" s="13">
        <v>90267</v>
      </c>
      <c r="C21" s="13">
        <v>121743</v>
      </c>
      <c r="D21" s="13">
        <v>136981</v>
      </c>
      <c r="E21" s="13">
        <v>88049</v>
      </c>
      <c r="F21" s="13">
        <v>134227</v>
      </c>
      <c r="G21" s="13">
        <v>228686</v>
      </c>
      <c r="H21" s="13">
        <v>88241</v>
      </c>
      <c r="I21" s="13">
        <v>22862</v>
      </c>
      <c r="J21" s="13">
        <v>48364</v>
      </c>
      <c r="K21" s="11">
        <f t="shared" si="4"/>
        <v>959420</v>
      </c>
      <c r="L21" s="53"/>
    </row>
    <row r="22" spans="1:12" ht="17.25" customHeight="1">
      <c r="A22" s="12" t="s">
        <v>25</v>
      </c>
      <c r="B22" s="13">
        <v>77568</v>
      </c>
      <c r="C22" s="13">
        <v>84930</v>
      </c>
      <c r="D22" s="13">
        <v>93220</v>
      </c>
      <c r="E22" s="13">
        <v>62727</v>
      </c>
      <c r="F22" s="13">
        <v>100559</v>
      </c>
      <c r="G22" s="13">
        <v>200698</v>
      </c>
      <c r="H22" s="13">
        <v>65135</v>
      </c>
      <c r="I22" s="13">
        <v>13539</v>
      </c>
      <c r="J22" s="13">
        <v>34697</v>
      </c>
      <c r="K22" s="11">
        <f t="shared" si="4"/>
        <v>733073</v>
      </c>
      <c r="L22" s="53"/>
    </row>
    <row r="23" spans="1:11" ht="17.25" customHeight="1">
      <c r="A23" s="12" t="s">
        <v>26</v>
      </c>
      <c r="B23" s="13">
        <v>17856</v>
      </c>
      <c r="C23" s="13">
        <v>22975</v>
      </c>
      <c r="D23" s="13">
        <v>25068</v>
      </c>
      <c r="E23" s="13">
        <v>14383</v>
      </c>
      <c r="F23" s="13">
        <v>22323</v>
      </c>
      <c r="G23" s="13">
        <v>35881</v>
      </c>
      <c r="H23" s="13">
        <v>15766</v>
      </c>
      <c r="I23" s="13">
        <v>3995</v>
      </c>
      <c r="J23" s="13">
        <v>9810</v>
      </c>
      <c r="K23" s="11">
        <f t="shared" si="4"/>
        <v>168057</v>
      </c>
    </row>
    <row r="24" spans="1:11" ht="17.25" customHeight="1">
      <c r="A24" s="16" t="s">
        <v>27</v>
      </c>
      <c r="B24" s="13">
        <v>41505</v>
      </c>
      <c r="C24" s="13">
        <v>68510</v>
      </c>
      <c r="D24" s="13">
        <v>79173</v>
      </c>
      <c r="E24" s="13">
        <v>48720</v>
      </c>
      <c r="F24" s="13">
        <v>58340</v>
      </c>
      <c r="G24" s="13">
        <v>68346</v>
      </c>
      <c r="H24" s="13">
        <v>34692</v>
      </c>
      <c r="I24" s="13">
        <v>14637</v>
      </c>
      <c r="J24" s="13">
        <v>33925</v>
      </c>
      <c r="K24" s="11">
        <f t="shared" si="4"/>
        <v>447848</v>
      </c>
    </row>
    <row r="25" spans="1:12" ht="17.25" customHeight="1">
      <c r="A25" s="12" t="s">
        <v>28</v>
      </c>
      <c r="B25" s="13">
        <v>26563</v>
      </c>
      <c r="C25" s="13">
        <v>43846</v>
      </c>
      <c r="D25" s="13">
        <v>50671</v>
      </c>
      <c r="E25" s="13">
        <v>31181</v>
      </c>
      <c r="F25" s="13">
        <v>37338</v>
      </c>
      <c r="G25" s="13">
        <v>43741</v>
      </c>
      <c r="H25" s="13">
        <v>22203</v>
      </c>
      <c r="I25" s="13">
        <v>9368</v>
      </c>
      <c r="J25" s="13">
        <v>21712</v>
      </c>
      <c r="K25" s="11">
        <f t="shared" si="4"/>
        <v>286623</v>
      </c>
      <c r="L25" s="53"/>
    </row>
    <row r="26" spans="1:12" ht="17.25" customHeight="1">
      <c r="A26" s="12" t="s">
        <v>29</v>
      </c>
      <c r="B26" s="13">
        <v>14942</v>
      </c>
      <c r="C26" s="13">
        <v>24664</v>
      </c>
      <c r="D26" s="13">
        <v>28502</v>
      </c>
      <c r="E26" s="13">
        <v>17539</v>
      </c>
      <c r="F26" s="13">
        <v>21002</v>
      </c>
      <c r="G26" s="13">
        <v>24605</v>
      </c>
      <c r="H26" s="13">
        <v>12489</v>
      </c>
      <c r="I26" s="13">
        <v>5269</v>
      </c>
      <c r="J26" s="13">
        <v>12213</v>
      </c>
      <c r="K26" s="11">
        <f t="shared" si="4"/>
        <v>161225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7570</v>
      </c>
      <c r="I27" s="11">
        <v>0</v>
      </c>
      <c r="J27" s="11">
        <v>0</v>
      </c>
      <c r="K27" s="11">
        <f t="shared" si="4"/>
        <v>7570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8677.69</v>
      </c>
      <c r="I35" s="19">
        <v>0</v>
      </c>
      <c r="J35" s="19">
        <v>0</v>
      </c>
      <c r="K35" s="23">
        <f>SUM(B35:J35)</f>
        <v>8677.69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1393099.4800000002</v>
      </c>
      <c r="C47" s="22">
        <f aca="true" t="shared" si="9" ref="C47:H47">+C48+C56</f>
        <v>2149436.81</v>
      </c>
      <c r="D47" s="22">
        <f t="shared" si="9"/>
        <v>2484487.06</v>
      </c>
      <c r="E47" s="22">
        <f t="shared" si="9"/>
        <v>1431455.97</v>
      </c>
      <c r="F47" s="22">
        <f t="shared" si="9"/>
        <v>1893714.53</v>
      </c>
      <c r="G47" s="22">
        <f t="shared" si="9"/>
        <v>2630471.13</v>
      </c>
      <c r="H47" s="22">
        <f t="shared" si="9"/>
        <v>1443956.71</v>
      </c>
      <c r="I47" s="22">
        <f>+I48+I56</f>
        <v>544301.99</v>
      </c>
      <c r="J47" s="22">
        <f>+J48+J56</f>
        <v>797773.2300000001</v>
      </c>
      <c r="K47" s="22">
        <f>SUM(B47:J47)</f>
        <v>14768696.910000002</v>
      </c>
    </row>
    <row r="48" spans="1:11" ht="17.25" customHeight="1">
      <c r="A48" s="16" t="s">
        <v>48</v>
      </c>
      <c r="B48" s="23">
        <f>SUM(B49:B55)</f>
        <v>1375924.86</v>
      </c>
      <c r="C48" s="23">
        <f aca="true" t="shared" si="10" ref="C48:H48">SUM(C49:C55)</f>
        <v>2126735.84</v>
      </c>
      <c r="D48" s="23">
        <f t="shared" si="10"/>
        <v>2461584.35</v>
      </c>
      <c r="E48" s="23">
        <f t="shared" si="10"/>
        <v>1410057.03</v>
      </c>
      <c r="F48" s="23">
        <f t="shared" si="10"/>
        <v>1872893.72</v>
      </c>
      <c r="G48" s="23">
        <f t="shared" si="10"/>
        <v>2602228.71</v>
      </c>
      <c r="H48" s="23">
        <f t="shared" si="10"/>
        <v>1426116.96</v>
      </c>
      <c r="I48" s="23">
        <f>SUM(I49:I55)</f>
        <v>544301.99</v>
      </c>
      <c r="J48" s="23">
        <f>SUM(J49:J55)</f>
        <v>784935.3</v>
      </c>
      <c r="K48" s="23">
        <f aca="true" t="shared" si="11" ref="K48:K56">SUM(B48:J48)</f>
        <v>14604778.760000004</v>
      </c>
    </row>
    <row r="49" spans="1:11" ht="17.25" customHeight="1">
      <c r="A49" s="35" t="s">
        <v>49</v>
      </c>
      <c r="B49" s="23">
        <f aca="true" t="shared" si="12" ref="B49:H49">ROUND(B30*B7,2)</f>
        <v>1375924.86</v>
      </c>
      <c r="C49" s="23">
        <f t="shared" si="12"/>
        <v>2122019.04</v>
      </c>
      <c r="D49" s="23">
        <f t="shared" si="12"/>
        <v>2461584.35</v>
      </c>
      <c r="E49" s="23">
        <f t="shared" si="12"/>
        <v>1410057.03</v>
      </c>
      <c r="F49" s="23">
        <f t="shared" si="12"/>
        <v>1872893.72</v>
      </c>
      <c r="G49" s="23">
        <f t="shared" si="12"/>
        <v>2602228.71</v>
      </c>
      <c r="H49" s="23">
        <f t="shared" si="12"/>
        <v>1417439.27</v>
      </c>
      <c r="I49" s="23">
        <f>ROUND(I30*I7,2)</f>
        <v>544301.99</v>
      </c>
      <c r="J49" s="23">
        <f>ROUND(J30*J7,2)</f>
        <v>784935.3</v>
      </c>
      <c r="K49" s="23">
        <f t="shared" si="11"/>
        <v>14591384.270000001</v>
      </c>
    </row>
    <row r="50" spans="1:11" ht="17.25" customHeight="1">
      <c r="A50" s="35" t="s">
        <v>50</v>
      </c>
      <c r="B50" s="19">
        <v>0</v>
      </c>
      <c r="C50" s="23">
        <f>ROUND(C31*C7,2)</f>
        <v>4716.8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4716.8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8677.69</v>
      </c>
      <c r="I53" s="32">
        <f>+I35</f>
        <v>0</v>
      </c>
      <c r="J53" s="32">
        <f>+J35</f>
        <v>0</v>
      </c>
      <c r="K53" s="23">
        <f t="shared" si="11"/>
        <v>8677.69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17174.62</v>
      </c>
      <c r="C56" s="37">
        <v>22700.97</v>
      </c>
      <c r="D56" s="37">
        <v>22902.71</v>
      </c>
      <c r="E56" s="37">
        <v>21398.94</v>
      </c>
      <c r="F56" s="37">
        <v>20820.81</v>
      </c>
      <c r="G56" s="37">
        <v>28242.42</v>
      </c>
      <c r="H56" s="37">
        <v>17839.75</v>
      </c>
      <c r="I56" s="19">
        <v>0</v>
      </c>
      <c r="J56" s="37">
        <v>12837.93</v>
      </c>
      <c r="K56" s="37">
        <f t="shared" si="11"/>
        <v>163918.14999999997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-197092.97</v>
      </c>
      <c r="C60" s="36">
        <f t="shared" si="13"/>
        <v>-205153.53</v>
      </c>
      <c r="D60" s="36">
        <f t="shared" si="13"/>
        <v>-190697.13999999998</v>
      </c>
      <c r="E60" s="36">
        <f t="shared" si="13"/>
        <v>-234014.46000000002</v>
      </c>
      <c r="F60" s="36">
        <f t="shared" si="13"/>
        <v>-213837.72</v>
      </c>
      <c r="G60" s="36">
        <f t="shared" si="13"/>
        <v>-253964.88</v>
      </c>
      <c r="H60" s="36">
        <f t="shared" si="13"/>
        <v>-176014.5</v>
      </c>
      <c r="I60" s="36">
        <f t="shared" si="13"/>
        <v>-71994.48</v>
      </c>
      <c r="J60" s="36">
        <f t="shared" si="13"/>
        <v>-75649.84999999999</v>
      </c>
      <c r="K60" s="36">
        <f>SUM(B60:J60)</f>
        <v>-1618419.5300000003</v>
      </c>
    </row>
    <row r="61" spans="1:11" ht="18.75" customHeight="1">
      <c r="A61" s="16" t="s">
        <v>82</v>
      </c>
      <c r="B61" s="36">
        <f aca="true" t="shared" si="14" ref="B61:J61">B62+B63+B64+B65+B66+B67</f>
        <v>-187104.07</v>
      </c>
      <c r="C61" s="36">
        <f t="shared" si="14"/>
        <v>-192688.53</v>
      </c>
      <c r="D61" s="36">
        <f t="shared" si="14"/>
        <v>-178517.84</v>
      </c>
      <c r="E61" s="36">
        <f t="shared" si="14"/>
        <v>-212208.71000000002</v>
      </c>
      <c r="F61" s="36">
        <f t="shared" si="14"/>
        <v>-199112.65</v>
      </c>
      <c r="G61" s="36">
        <f t="shared" si="14"/>
        <v>-233197.86</v>
      </c>
      <c r="H61" s="36">
        <f t="shared" si="14"/>
        <v>-167259</v>
      </c>
      <c r="I61" s="36">
        <f t="shared" si="14"/>
        <v>-30552</v>
      </c>
      <c r="J61" s="36">
        <f t="shared" si="14"/>
        <v>-52449</v>
      </c>
      <c r="K61" s="36">
        <f aca="true" t="shared" si="15" ref="K61:K94">SUM(B61:J61)</f>
        <v>-1453089.66</v>
      </c>
    </row>
    <row r="62" spans="1:11" ht="18.75" customHeight="1">
      <c r="A62" s="12" t="s">
        <v>83</v>
      </c>
      <c r="B62" s="36">
        <f>-ROUND(B9*$D$3,2)</f>
        <v>-130854</v>
      </c>
      <c r="C62" s="36">
        <f aca="true" t="shared" si="16" ref="C62:J62">-ROUND(C9*$D$3,2)</f>
        <v>-186921</v>
      </c>
      <c r="D62" s="36">
        <f t="shared" si="16"/>
        <v>-157464</v>
      </c>
      <c r="E62" s="36">
        <f t="shared" si="16"/>
        <v>-120429</v>
      </c>
      <c r="F62" s="36">
        <f t="shared" si="16"/>
        <v>-136782</v>
      </c>
      <c r="G62" s="36">
        <f t="shared" si="16"/>
        <v>-168162</v>
      </c>
      <c r="H62" s="36">
        <f t="shared" si="16"/>
        <v>-167259</v>
      </c>
      <c r="I62" s="36">
        <f t="shared" si="16"/>
        <v>-30552</v>
      </c>
      <c r="J62" s="36">
        <f t="shared" si="16"/>
        <v>-52449</v>
      </c>
      <c r="K62" s="36">
        <f t="shared" si="15"/>
        <v>-1150872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121</v>
      </c>
      <c r="B64" s="36">
        <v>-525</v>
      </c>
      <c r="C64" s="36">
        <v>-108</v>
      </c>
      <c r="D64" s="36">
        <v>-210</v>
      </c>
      <c r="E64" s="36">
        <v>-738</v>
      </c>
      <c r="F64" s="36">
        <v>-288</v>
      </c>
      <c r="G64" s="36">
        <v>-333</v>
      </c>
      <c r="H64" s="36">
        <v>0</v>
      </c>
      <c r="I64" s="36">
        <v>0</v>
      </c>
      <c r="J64" s="36">
        <v>0</v>
      </c>
      <c r="K64" s="36">
        <f t="shared" si="15"/>
        <v>-2202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-55585.07</v>
      </c>
      <c r="C66" s="48">
        <v>-5659.53</v>
      </c>
      <c r="D66" s="48">
        <v>-20843.84</v>
      </c>
      <c r="E66" s="48">
        <v>-91041.71</v>
      </c>
      <c r="F66" s="48">
        <v>-62042.65</v>
      </c>
      <c r="G66" s="48">
        <v>-64702.86</v>
      </c>
      <c r="H66" s="19">
        <v>0</v>
      </c>
      <c r="I66" s="19">
        <v>0</v>
      </c>
      <c r="J66" s="19">
        <v>0</v>
      </c>
      <c r="K66" s="36">
        <f t="shared" si="15"/>
        <v>-299875.66000000003</v>
      </c>
    </row>
    <row r="67" spans="1:11" ht="18.75" customHeight="1">
      <c r="A67" s="12" t="s">
        <v>61</v>
      </c>
      <c r="B67" s="19">
        <v>-140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-14109.06</v>
      </c>
      <c r="C68" s="36">
        <f t="shared" si="17"/>
        <v>-20661.13</v>
      </c>
      <c r="D68" s="36">
        <f t="shared" si="17"/>
        <v>-20455.21</v>
      </c>
      <c r="E68" s="36">
        <f t="shared" si="17"/>
        <v>-26257.989999999998</v>
      </c>
      <c r="F68" s="36">
        <f t="shared" si="17"/>
        <v>-19039.63</v>
      </c>
      <c r="G68" s="36">
        <f t="shared" si="17"/>
        <v>-28458.6</v>
      </c>
      <c r="H68" s="36">
        <f t="shared" si="17"/>
        <v>-13922.47</v>
      </c>
      <c r="I68" s="36">
        <f t="shared" si="17"/>
        <v>-43736.590000000004</v>
      </c>
      <c r="J68" s="36">
        <f t="shared" si="17"/>
        <v>-24370.34</v>
      </c>
      <c r="K68" s="36">
        <f t="shared" si="15"/>
        <v>-211011.02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-798.91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-798.91</v>
      </c>
    </row>
    <row r="70" spans="1:11" ht="18.75" customHeight="1">
      <c r="A70" s="12" t="s">
        <v>63</v>
      </c>
      <c r="B70" s="19">
        <v>0</v>
      </c>
      <c r="C70" s="36">
        <v>-179.31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-229.67000000000002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5"/>
        <v>-3432.3900000000003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-14109.06</v>
      </c>
      <c r="C73" s="36">
        <v>-20481.82</v>
      </c>
      <c r="D73" s="36">
        <v>-19362.28</v>
      </c>
      <c r="E73" s="36">
        <v>-13578</v>
      </c>
      <c r="F73" s="36">
        <v>-18658.98</v>
      </c>
      <c r="G73" s="36">
        <v>-28433.42</v>
      </c>
      <c r="H73" s="36">
        <v>-13922.47</v>
      </c>
      <c r="I73" s="36">
        <v>-4894.39</v>
      </c>
      <c r="J73" s="36">
        <v>-10090.2</v>
      </c>
      <c r="K73" s="49">
        <f t="shared" si="15"/>
        <v>-143530.62000000002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-11881.08</v>
      </c>
      <c r="F92" s="19">
        <v>0</v>
      </c>
      <c r="G92" s="19">
        <v>0</v>
      </c>
      <c r="H92" s="19">
        <v>0</v>
      </c>
      <c r="I92" s="49">
        <v>-6858.21</v>
      </c>
      <c r="J92" s="49">
        <v>-14280.14</v>
      </c>
      <c r="K92" s="49">
        <f t="shared" si="15"/>
        <v>-33019.43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126</v>
      </c>
      <c r="B94" s="49">
        <v>4120.16</v>
      </c>
      <c r="C94" s="49">
        <v>8196.13</v>
      </c>
      <c r="D94" s="49">
        <v>8275.91</v>
      </c>
      <c r="E94" s="49">
        <v>4452.24</v>
      </c>
      <c r="F94" s="49">
        <v>4314.56</v>
      </c>
      <c r="G94" s="49">
        <v>7691.58</v>
      </c>
      <c r="H94" s="49">
        <v>5166.97</v>
      </c>
      <c r="I94" s="49">
        <v>2294.11</v>
      </c>
      <c r="J94" s="49">
        <v>2167.85</v>
      </c>
      <c r="K94" s="49">
        <f t="shared" si="15"/>
        <v>46679.509999999995</v>
      </c>
      <c r="L94" s="56"/>
    </row>
    <row r="95" spans="1:12" ht="18.75" customHeight="1">
      <c r="A95" s="16" t="s">
        <v>122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aca="true" t="shared" si="18" ref="K94:K100">SUM(B95:J95)</f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1196006.51</v>
      </c>
      <c r="C97" s="24">
        <f t="shared" si="19"/>
        <v>1944283.2799999998</v>
      </c>
      <c r="D97" s="24">
        <f t="shared" si="19"/>
        <v>2293789.9200000004</v>
      </c>
      <c r="E97" s="24">
        <f t="shared" si="19"/>
        <v>1197441.51</v>
      </c>
      <c r="F97" s="24">
        <f t="shared" si="19"/>
        <v>1679876.8100000003</v>
      </c>
      <c r="G97" s="24">
        <f t="shared" si="19"/>
        <v>2376506.25</v>
      </c>
      <c r="H97" s="24">
        <f t="shared" si="19"/>
        <v>1267942.21</v>
      </c>
      <c r="I97" s="24">
        <f>+I98+I99</f>
        <v>472307.50999999995</v>
      </c>
      <c r="J97" s="24">
        <f>+J98+J99</f>
        <v>722123.38</v>
      </c>
      <c r="K97" s="49">
        <f t="shared" si="18"/>
        <v>13150277.380000003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1178831.89</v>
      </c>
      <c r="C98" s="24">
        <f t="shared" si="20"/>
        <v>1921582.3099999998</v>
      </c>
      <c r="D98" s="24">
        <f t="shared" si="20"/>
        <v>2270887.2100000004</v>
      </c>
      <c r="E98" s="24">
        <f t="shared" si="20"/>
        <v>1176042.57</v>
      </c>
      <c r="F98" s="24">
        <f t="shared" si="20"/>
        <v>1659056.0000000002</v>
      </c>
      <c r="G98" s="24">
        <f t="shared" si="20"/>
        <v>2348263.83</v>
      </c>
      <c r="H98" s="24">
        <f t="shared" si="20"/>
        <v>1250102.46</v>
      </c>
      <c r="I98" s="24">
        <f t="shared" si="20"/>
        <v>472307.50999999995</v>
      </c>
      <c r="J98" s="24">
        <f t="shared" si="20"/>
        <v>710283.81</v>
      </c>
      <c r="K98" s="49">
        <f t="shared" si="18"/>
        <v>12987357.59</v>
      </c>
      <c r="L98" s="55"/>
    </row>
    <row r="99" spans="1:11" ht="18" customHeight="1">
      <c r="A99" s="16" t="s">
        <v>123</v>
      </c>
      <c r="B99" s="24">
        <f aca="true" t="shared" si="21" ref="B99:J99">IF(+B56+B95+B100&lt;0,0,(B56+B95+B100))</f>
        <v>17174.62</v>
      </c>
      <c r="C99" s="24">
        <f>IF(+C56+C95+C100&lt;0,0,(C56+C95+C100))</f>
        <v>22700.97</v>
      </c>
      <c r="D99" s="24">
        <f t="shared" si="21"/>
        <v>22902.71</v>
      </c>
      <c r="E99" s="24">
        <f t="shared" si="21"/>
        <v>21398.94</v>
      </c>
      <c r="F99" s="24">
        <f t="shared" si="21"/>
        <v>20820.81</v>
      </c>
      <c r="G99" s="24">
        <f t="shared" si="21"/>
        <v>28242.42</v>
      </c>
      <c r="H99" s="24">
        <f t="shared" si="21"/>
        <v>17839.75</v>
      </c>
      <c r="I99" s="19">
        <f t="shared" si="21"/>
        <v>0</v>
      </c>
      <c r="J99" s="24">
        <f t="shared" si="21"/>
        <v>11839.57</v>
      </c>
      <c r="K99" s="49">
        <f t="shared" si="18"/>
        <v>162919.78999999998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13150277.360000001</v>
      </c>
      <c r="L105" s="55"/>
    </row>
    <row r="106" spans="1:11" ht="18.75" customHeight="1">
      <c r="A106" s="26" t="s">
        <v>78</v>
      </c>
      <c r="B106" s="27">
        <v>153803.91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153803.91</v>
      </c>
    </row>
    <row r="107" spans="1:11" ht="18.75" customHeight="1">
      <c r="A107" s="26" t="s">
        <v>79</v>
      </c>
      <c r="B107" s="27">
        <v>1042202.59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1042202.59</v>
      </c>
    </row>
    <row r="108" spans="1:11" ht="18.75" customHeight="1">
      <c r="A108" s="26" t="s">
        <v>80</v>
      </c>
      <c r="B108" s="41">
        <v>0</v>
      </c>
      <c r="C108" s="27">
        <f>+C97</f>
        <v>1944283.2799999998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1944283.2799999998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2293789.9200000004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2293789.9200000004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1197441.51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1197441.51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327172.56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327172.56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601818.7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601818.7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750885.54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750885.54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679220.87</v>
      </c>
      <c r="H115" s="41">
        <v>0</v>
      </c>
      <c r="I115" s="41">
        <v>0</v>
      </c>
      <c r="J115" s="41">
        <v>0</v>
      </c>
      <c r="K115" s="42">
        <f t="shared" si="22"/>
        <v>679220.87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55735.71</v>
      </c>
      <c r="H116" s="41">
        <v>0</v>
      </c>
      <c r="I116" s="41">
        <v>0</v>
      </c>
      <c r="J116" s="41">
        <v>0</v>
      </c>
      <c r="K116" s="42">
        <f t="shared" si="22"/>
        <v>55735.71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385091.42</v>
      </c>
      <c r="H117" s="41">
        <v>0</v>
      </c>
      <c r="I117" s="41">
        <v>0</v>
      </c>
      <c r="J117" s="41">
        <v>0</v>
      </c>
      <c r="K117" s="42">
        <f t="shared" si="22"/>
        <v>385091.42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347184.6</v>
      </c>
      <c r="H118" s="41">
        <v>0</v>
      </c>
      <c r="I118" s="41">
        <v>0</v>
      </c>
      <c r="J118" s="41">
        <v>0</v>
      </c>
      <c r="K118" s="42">
        <f t="shared" si="22"/>
        <v>347184.6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909273.66</v>
      </c>
      <c r="H119" s="41">
        <v>0</v>
      </c>
      <c r="I119" s="41">
        <v>0</v>
      </c>
      <c r="J119" s="41">
        <v>0</v>
      </c>
      <c r="K119" s="42">
        <f t="shared" si="22"/>
        <v>909273.66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450958.14</v>
      </c>
      <c r="I120" s="41">
        <v>0</v>
      </c>
      <c r="J120" s="41">
        <v>0</v>
      </c>
      <c r="K120" s="42">
        <f t="shared" si="22"/>
        <v>450958.14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816984.06</v>
      </c>
      <c r="I121" s="41">
        <v>0</v>
      </c>
      <c r="J121" s="41">
        <v>0</v>
      </c>
      <c r="K121" s="42">
        <f t="shared" si="22"/>
        <v>816984.06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472307.51</v>
      </c>
      <c r="J122" s="41">
        <v>0</v>
      </c>
      <c r="K122" s="42">
        <f t="shared" si="22"/>
        <v>472307.51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722123.38</v>
      </c>
      <c r="K123" s="45">
        <f t="shared" si="22"/>
        <v>722123.38</v>
      </c>
    </row>
    <row r="124" spans="1:11" ht="18.75" customHeight="1">
      <c r="A124" s="40" t="s">
        <v>127</v>
      </c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40" t="s">
        <v>128</v>
      </c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2014-08-20T19:58:26Z</dcterms:modified>
  <cp:category/>
  <cp:version/>
  <cp:contentType/>
  <cp:contentStatus/>
</cp:coreProperties>
</file>