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<sst xmlns="http://schemas.openxmlformats.org/spreadsheetml/2006/main" count="127" uniqueCount="127">
  <si>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</si>
  <si>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</si>
  <si>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</si>
  <si>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</si>
  <si>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</si>
  <si>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</si>
  <si>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</si>
  <si>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</si>
  <si>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</si>
  <si>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</si>
  <si>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</si>
  <si>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</si>
  <si>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</si>
  <si>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</si>
  <si>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</si>
  <si>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</si>
  <si>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</si>
  <si>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</si>
  <si>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</si>
  <si>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</si>
  <si>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</si>
  <si>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</si>
  <si>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</si>
  <si>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</si>
  <si>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</si>
  <si>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</si>
  <si>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</si>
  <si>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</si>
  <si>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</si>
  <si>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</si>
  <si>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</si>
  <si>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</si>
  <si>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</si>
  <si>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</si>
  <si>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</si>
  <si>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</si>
  <si>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</si>
  <si>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</si>
  <si>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</si>
  <si>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</si>
  <si>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</si>
  <si>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</si>
  <si>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</si>
  <si>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</si>
  <si>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</si>
  <si>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</si>
  <si>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</si>
  <si>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</si>
  <si>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</si>
  <si>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</si>
  <si>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</si>
  <si>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</si>
  <si>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</si>
  <si>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</si>
  <si>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</si>
  <si>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</si>
  <si>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</si>
  <si>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</si>
  <si>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</si>
  <si>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</si>
  <si>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</si>
  <si>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</si>
  <si>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</si>
  <si>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</si>
  <si>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</si>
  <si>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</si>
  <si>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</si>
  <si>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</si>
  <si>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</si>
  <si>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</si>
  <si>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</si>
  <si>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</si>
  <si>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</si>
  <si>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</si>
  <si>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</si>
  <si>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</si>
  <si>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</si>
  <si>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</si>
  <si>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</si>
  <si>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</si>
  <si>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</si>
  <si>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</si>
  <si>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</si>
  <si>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</si>
  <si>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</si>
  <si>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</si>
  <si>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</si>
  <si>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</si>
  <si>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</si>
  <si>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</si>
  <si>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</si>
  <si>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</si>
  <si>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</si>
  <si>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</si>
  <si>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</si>
  <si>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</si>
  <si>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</si>
  <si>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</si>
  <si>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</si>
  <si>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</si>
  <si>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</si>
  <si>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</si>
  <si>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</si>
  <si>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</si>
  <si>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</si>
  <si>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</si>
  <si>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</si>
  <si>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</si>
  <si>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</si>
  <si>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</si>
  <si>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</si>
  <si>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</si>
  <si>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</si>
  <si>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</si>
  <si>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</si>
  <si>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</si>
  <si>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</si>
  <si>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</si>
  <si>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</si>
  <si>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</si>
  <si>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</si>
  <si>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</si>
  <si>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</si>
  <si>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</si>
  <si>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</si>
  <si>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</si>
  <si>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13/08/14 - VENCIMENTO 20/08/14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</si>
</sst>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569080</v>
      </c>
      <c r="C7" s="9">
        <f t="shared" si="0"/>
        <v>768170</v>
      </c>
      <c r="D7" s="9">
        <f t="shared" si="0"/>
        <v>781397</v>
      </c>
      <c r="E7" s="9">
        <f t="shared" si="0"/>
        <v>530704</v>
      </c>
      <c r="F7" s="9">
        <f t="shared" si="0"/>
        <v>726612</v>
      </c>
      <c r="G7" s="9">
        <f t="shared" si="0"/>
        <v>1170872</v>
      </c>
      <c r="H7" s="9">
        <f t="shared" si="0"/>
        <v>555304</v>
      </c>
      <c r="I7" s="9">
        <f t="shared" si="0"/>
        <v>120209</v>
      </c>
      <c r="J7" s="9">
        <f t="shared" si="0"/>
        <v>296688</v>
      </c>
      <c r="K7" s="9">
        <f t="shared" si="0"/>
        <v>5519036</v>
      </c>
      <c r="L7" s="53"/>
    </row>
    <row r="8" spans="1:11" ht="17.25" customHeight="1">
      <c r="A8" s="10" t="s">
        <v>121</v>
      </c>
      <c r="B8" s="11">
        <f>B9+B12+B16</f>
        <v>342553</v>
      </c>
      <c r="C8" s="11">
        <f aca="true" t="shared" si="1" ref="C8:J8">C9+C12+C16</f>
        <v>474378</v>
      </c>
      <c r="D8" s="11">
        <f t="shared" si="1"/>
        <v>450170</v>
      </c>
      <c r="E8" s="11">
        <f t="shared" si="1"/>
        <v>319669</v>
      </c>
      <c r="F8" s="11">
        <f t="shared" si="1"/>
        <v>413188</v>
      </c>
      <c r="G8" s="11">
        <f t="shared" si="1"/>
        <v>640834</v>
      </c>
      <c r="H8" s="11">
        <f t="shared" si="1"/>
        <v>348275</v>
      </c>
      <c r="I8" s="11">
        <f t="shared" si="1"/>
        <v>65888</v>
      </c>
      <c r="J8" s="11">
        <f t="shared" si="1"/>
        <v>169212</v>
      </c>
      <c r="K8" s="11">
        <f>SUM(B8:J8)</f>
        <v>3224167</v>
      </c>
    </row>
    <row r="9" spans="1:11" ht="17.25" customHeight="1">
      <c r="A9" s="15" t="s">
        <v>17</v>
      </c>
      <c r="B9" s="13">
        <f>+B10+B11</f>
        <v>43188</v>
      </c>
      <c r="C9" s="13">
        <f aca="true" t="shared" si="2" ref="C9:J9">+C10+C11</f>
        <v>62072</v>
      </c>
      <c r="D9" s="13">
        <f t="shared" si="2"/>
        <v>52632</v>
      </c>
      <c r="E9" s="13">
        <f t="shared" si="2"/>
        <v>39272</v>
      </c>
      <c r="F9" s="13">
        <f t="shared" si="2"/>
        <v>44332</v>
      </c>
      <c r="G9" s="13">
        <f t="shared" si="2"/>
        <v>54558</v>
      </c>
      <c r="H9" s="13">
        <f t="shared" si="2"/>
        <v>54621</v>
      </c>
      <c r="I9" s="13">
        <f t="shared" si="2"/>
        <v>9678</v>
      </c>
      <c r="J9" s="13">
        <f t="shared" si="2"/>
        <v>17658</v>
      </c>
      <c r="K9" s="11">
        <f>SUM(B9:J9)</f>
        <v>378011</v>
      </c>
    </row>
    <row r="10" spans="1:11" ht="17.25" customHeight="1">
      <c r="A10" s="30" t="s">
        <v>18</v>
      </c>
      <c r="B10" s="13">
        <v>43188</v>
      </c>
      <c r="C10" s="13">
        <v>62072</v>
      </c>
      <c r="D10" s="13">
        <v>52632</v>
      </c>
      <c r="E10" s="13">
        <v>39272</v>
      </c>
      <c r="F10" s="13">
        <v>44332</v>
      </c>
      <c r="G10" s="13">
        <v>54558</v>
      </c>
      <c r="H10" s="13">
        <v>54621</v>
      </c>
      <c r="I10" s="13">
        <v>9678</v>
      </c>
      <c r="J10" s="13">
        <v>17658</v>
      </c>
      <c r="K10" s="11">
        <f>SUM(B10:J10)</f>
        <v>378011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290394</v>
      </c>
      <c r="C12" s="17">
        <f t="shared" si="3"/>
        <v>399375</v>
      </c>
      <c r="D12" s="17">
        <f t="shared" si="3"/>
        <v>385887</v>
      </c>
      <c r="E12" s="17">
        <f t="shared" si="3"/>
        <v>272388</v>
      </c>
      <c r="F12" s="17">
        <f t="shared" si="3"/>
        <v>357932</v>
      </c>
      <c r="G12" s="17">
        <f t="shared" si="3"/>
        <v>568814</v>
      </c>
      <c r="H12" s="17">
        <f t="shared" si="3"/>
        <v>285218</v>
      </c>
      <c r="I12" s="17">
        <f t="shared" si="3"/>
        <v>54126</v>
      </c>
      <c r="J12" s="17">
        <f t="shared" si="3"/>
        <v>147240</v>
      </c>
      <c r="K12" s="11">
        <f aca="true" t="shared" si="4" ref="K12:K27">SUM(B12:J12)</f>
        <v>2761374</v>
      </c>
    </row>
    <row r="13" spans="1:13" ht="17.25" customHeight="1">
      <c r="A13" s="14" t="s">
        <v>20</v>
      </c>
      <c r="B13" s="13">
        <v>124044</v>
      </c>
      <c r="C13" s="13">
        <v>181091</v>
      </c>
      <c r="D13" s="13">
        <v>180567</v>
      </c>
      <c r="E13" s="13">
        <v>125868</v>
      </c>
      <c r="F13" s="13">
        <v>164097</v>
      </c>
      <c r="G13" s="13">
        <v>251916</v>
      </c>
      <c r="H13" s="13">
        <v>121802</v>
      </c>
      <c r="I13" s="13">
        <v>26949</v>
      </c>
      <c r="J13" s="13">
        <v>68917</v>
      </c>
      <c r="K13" s="11">
        <f t="shared" si="4"/>
        <v>1245251</v>
      </c>
      <c r="L13" s="53"/>
      <c r="M13" s="54"/>
    </row>
    <row r="14" spans="1:12" ht="17.25" customHeight="1">
      <c r="A14" s="14" t="s">
        <v>21</v>
      </c>
      <c r="B14" s="13">
        <v>132320</v>
      </c>
      <c r="C14" s="13">
        <v>167462</v>
      </c>
      <c r="D14" s="13">
        <v>158239</v>
      </c>
      <c r="E14" s="13">
        <v>116148</v>
      </c>
      <c r="F14" s="13">
        <v>154706</v>
      </c>
      <c r="G14" s="13">
        <v>264936</v>
      </c>
      <c r="H14" s="13">
        <v>128997</v>
      </c>
      <c r="I14" s="13">
        <v>19907</v>
      </c>
      <c r="J14" s="13">
        <v>60124</v>
      </c>
      <c r="K14" s="11">
        <f t="shared" si="4"/>
        <v>1202839</v>
      </c>
      <c r="L14" s="53"/>
    </row>
    <row r="15" spans="1:11" ht="17.25" customHeight="1">
      <c r="A15" s="14" t="s">
        <v>22</v>
      </c>
      <c r="B15" s="13">
        <v>34030</v>
      </c>
      <c r="C15" s="13">
        <v>50822</v>
      </c>
      <c r="D15" s="13">
        <v>47081</v>
      </c>
      <c r="E15" s="13">
        <v>30372</v>
      </c>
      <c r="F15" s="13">
        <v>39129</v>
      </c>
      <c r="G15" s="13">
        <v>51962</v>
      </c>
      <c r="H15" s="13">
        <v>34419</v>
      </c>
      <c r="I15" s="13">
        <v>7270</v>
      </c>
      <c r="J15" s="13">
        <v>18199</v>
      </c>
      <c r="K15" s="11">
        <f t="shared" si="4"/>
        <v>313284</v>
      </c>
    </row>
    <row r="16" spans="1:11" ht="17.25" customHeight="1">
      <c r="A16" s="15" t="s">
        <v>117</v>
      </c>
      <c r="B16" s="13">
        <f>B17+B18+B19</f>
        <v>8971</v>
      </c>
      <c r="C16" s="13">
        <f aca="true" t="shared" si="5" ref="C16:J16">C17+C18+C19</f>
        <v>12931</v>
      </c>
      <c r="D16" s="13">
        <f t="shared" si="5"/>
        <v>11651</v>
      </c>
      <c r="E16" s="13">
        <f t="shared" si="5"/>
        <v>8009</v>
      </c>
      <c r="F16" s="13">
        <f t="shared" si="5"/>
        <v>10924</v>
      </c>
      <c r="G16" s="13">
        <f t="shared" si="5"/>
        <v>17462</v>
      </c>
      <c r="H16" s="13">
        <f t="shared" si="5"/>
        <v>8436</v>
      </c>
      <c r="I16" s="13">
        <f t="shared" si="5"/>
        <v>2084</v>
      </c>
      <c r="J16" s="13">
        <f t="shared" si="5"/>
        <v>4314</v>
      </c>
      <c r="K16" s="11">
        <f t="shared" si="4"/>
        <v>84782</v>
      </c>
    </row>
    <row r="17" spans="1:11" ht="17.25" customHeight="1">
      <c r="A17" s="14" t="s">
        <v>118</v>
      </c>
      <c r="B17" s="13">
        <v>3928</v>
      </c>
      <c r="C17" s="13">
        <v>5833</v>
      </c>
      <c r="D17" s="13">
        <v>4960</v>
      </c>
      <c r="E17" s="13">
        <v>3825</v>
      </c>
      <c r="F17" s="13">
        <v>5142</v>
      </c>
      <c r="G17" s="13">
        <v>8662</v>
      </c>
      <c r="H17" s="13">
        <v>4211</v>
      </c>
      <c r="I17" s="13">
        <v>961</v>
      </c>
      <c r="J17" s="13">
        <v>1959</v>
      </c>
      <c r="K17" s="11">
        <f t="shared" si="4"/>
        <v>39481</v>
      </c>
    </row>
    <row r="18" spans="1:11" ht="17.25" customHeight="1">
      <c r="A18" s="14" t="s">
        <v>119</v>
      </c>
      <c r="B18" s="13">
        <v>269</v>
      </c>
      <c r="C18" s="13">
        <v>390</v>
      </c>
      <c r="D18" s="13">
        <v>385</v>
      </c>
      <c r="E18" s="13">
        <v>298</v>
      </c>
      <c r="F18" s="13">
        <v>381</v>
      </c>
      <c r="G18" s="13">
        <v>738</v>
      </c>
      <c r="H18" s="13">
        <v>323</v>
      </c>
      <c r="I18" s="13">
        <v>72</v>
      </c>
      <c r="J18" s="13">
        <v>144</v>
      </c>
      <c r="K18" s="11">
        <f t="shared" si="4"/>
        <v>3000</v>
      </c>
    </row>
    <row r="19" spans="1:11" ht="17.25" customHeight="1">
      <c r="A19" s="14" t="s">
        <v>120</v>
      </c>
      <c r="B19" s="13">
        <v>4774</v>
      </c>
      <c r="C19" s="13">
        <v>6708</v>
      </c>
      <c r="D19" s="13">
        <v>6306</v>
      </c>
      <c r="E19" s="13">
        <v>3886</v>
      </c>
      <c r="F19" s="13">
        <v>5401</v>
      </c>
      <c r="G19" s="13">
        <v>8062</v>
      </c>
      <c r="H19" s="13">
        <v>3902</v>
      </c>
      <c r="I19" s="13">
        <v>1051</v>
      </c>
      <c r="J19" s="13">
        <v>2211</v>
      </c>
      <c r="K19" s="11">
        <f t="shared" si="4"/>
        <v>42301</v>
      </c>
    </row>
    <row r="20" spans="1:11" ht="17.25" customHeight="1">
      <c r="A20" s="16" t="s">
        <v>23</v>
      </c>
      <c r="B20" s="11">
        <f>+B21+B22+B23</f>
        <v>184476</v>
      </c>
      <c r="C20" s="11">
        <f aca="true" t="shared" si="6" ref="C20:J20">+C21+C22+C23</f>
        <v>226162</v>
      </c>
      <c r="D20" s="11">
        <f t="shared" si="6"/>
        <v>251550</v>
      </c>
      <c r="E20" s="11">
        <f t="shared" si="6"/>
        <v>163887</v>
      </c>
      <c r="F20" s="11">
        <f t="shared" si="6"/>
        <v>255349</v>
      </c>
      <c r="G20" s="11">
        <f t="shared" si="6"/>
        <v>461888</v>
      </c>
      <c r="H20" s="11">
        <f t="shared" si="6"/>
        <v>165265</v>
      </c>
      <c r="I20" s="11">
        <f t="shared" si="6"/>
        <v>39922</v>
      </c>
      <c r="J20" s="11">
        <f t="shared" si="6"/>
        <v>92550</v>
      </c>
      <c r="K20" s="11">
        <f t="shared" si="4"/>
        <v>1841049</v>
      </c>
    </row>
    <row r="21" spans="1:12" ht="17.25" customHeight="1">
      <c r="A21" s="12" t="s">
        <v>24</v>
      </c>
      <c r="B21" s="13">
        <v>89855</v>
      </c>
      <c r="C21" s="13">
        <v>119571</v>
      </c>
      <c r="D21" s="13">
        <v>135326</v>
      </c>
      <c r="E21" s="13">
        <v>87287</v>
      </c>
      <c r="F21" s="13">
        <v>133644</v>
      </c>
      <c r="G21" s="13">
        <v>227752</v>
      </c>
      <c r="H21" s="13">
        <v>86158</v>
      </c>
      <c r="I21" s="13">
        <v>22651</v>
      </c>
      <c r="J21" s="13">
        <v>48428</v>
      </c>
      <c r="K21" s="11">
        <f t="shared" si="4"/>
        <v>950672</v>
      </c>
      <c r="L21" s="53"/>
    </row>
    <row r="22" spans="1:12" ht="17.25" customHeight="1">
      <c r="A22" s="12" t="s">
        <v>25</v>
      </c>
      <c r="B22" s="13">
        <v>76985</v>
      </c>
      <c r="C22" s="13">
        <v>84570</v>
      </c>
      <c r="D22" s="13">
        <v>92159</v>
      </c>
      <c r="E22" s="13">
        <v>62598</v>
      </c>
      <c r="F22" s="13">
        <v>99654</v>
      </c>
      <c r="G22" s="13">
        <v>199395</v>
      </c>
      <c r="H22" s="13">
        <v>64065</v>
      </c>
      <c r="I22" s="13">
        <v>13314</v>
      </c>
      <c r="J22" s="13">
        <v>34502</v>
      </c>
      <c r="K22" s="11">
        <f t="shared" si="4"/>
        <v>727242</v>
      </c>
      <c r="L22" s="53"/>
    </row>
    <row r="23" spans="1:11" ht="17.25" customHeight="1">
      <c r="A23" s="12" t="s">
        <v>26</v>
      </c>
      <c r="B23" s="13">
        <v>17636</v>
      </c>
      <c r="C23" s="13">
        <v>22021</v>
      </c>
      <c r="D23" s="13">
        <v>24065</v>
      </c>
      <c r="E23" s="13">
        <v>14002</v>
      </c>
      <c r="F23" s="13">
        <v>22051</v>
      </c>
      <c r="G23" s="13">
        <v>34741</v>
      </c>
      <c r="H23" s="13">
        <v>15042</v>
      </c>
      <c r="I23" s="13">
        <v>3957</v>
      </c>
      <c r="J23" s="13">
        <v>9620</v>
      </c>
      <c r="K23" s="11">
        <f t="shared" si="4"/>
        <v>163135</v>
      </c>
    </row>
    <row r="24" spans="1:11" ht="17.25" customHeight="1">
      <c r="A24" s="16" t="s">
        <v>27</v>
      </c>
      <c r="B24" s="13">
        <v>42051</v>
      </c>
      <c r="C24" s="13">
        <v>67630</v>
      </c>
      <c r="D24" s="13">
        <v>79677</v>
      </c>
      <c r="E24" s="13">
        <v>47148</v>
      </c>
      <c r="F24" s="13">
        <v>58075</v>
      </c>
      <c r="G24" s="13">
        <v>68150</v>
      </c>
      <c r="H24" s="13">
        <v>34196</v>
      </c>
      <c r="I24" s="13">
        <v>14399</v>
      </c>
      <c r="J24" s="13">
        <v>34926</v>
      </c>
      <c r="K24" s="11">
        <f t="shared" si="4"/>
        <v>446252</v>
      </c>
    </row>
    <row r="25" spans="1:12" ht="17.25" customHeight="1">
      <c r="A25" s="12" t="s">
        <v>28</v>
      </c>
      <c r="B25" s="13">
        <v>26913</v>
      </c>
      <c r="C25" s="13">
        <v>43283</v>
      </c>
      <c r="D25" s="13">
        <v>50993</v>
      </c>
      <c r="E25" s="13">
        <v>30175</v>
      </c>
      <c r="F25" s="13">
        <v>37168</v>
      </c>
      <c r="G25" s="13">
        <v>43616</v>
      </c>
      <c r="H25" s="13">
        <v>21885</v>
      </c>
      <c r="I25" s="13">
        <v>9215</v>
      </c>
      <c r="J25" s="13">
        <v>22353</v>
      </c>
      <c r="K25" s="11">
        <f t="shared" si="4"/>
        <v>285601</v>
      </c>
      <c r="L25" s="53"/>
    </row>
    <row r="26" spans="1:12" ht="17.25" customHeight="1">
      <c r="A26" s="12" t="s">
        <v>29</v>
      </c>
      <c r="B26" s="13">
        <v>15138</v>
      </c>
      <c r="C26" s="13">
        <v>24347</v>
      </c>
      <c r="D26" s="13">
        <v>28684</v>
      </c>
      <c r="E26" s="13">
        <v>16973</v>
      </c>
      <c r="F26" s="13">
        <v>20907</v>
      </c>
      <c r="G26" s="13">
        <v>24534</v>
      </c>
      <c r="H26" s="13">
        <v>12311</v>
      </c>
      <c r="I26" s="13">
        <v>5184</v>
      </c>
      <c r="J26" s="13">
        <v>12573</v>
      </c>
      <c r="K26" s="11">
        <f t="shared" si="4"/>
        <v>160651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7568</v>
      </c>
      <c r="I27" s="11">
        <v>0</v>
      </c>
      <c r="J27" s="11">
        <v>0</v>
      </c>
      <c r="K27" s="11">
        <f t="shared" si="4"/>
        <v>7568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8682.73</v>
      </c>
      <c r="I35" s="19">
        <v>0</v>
      </c>
      <c r="J35" s="19">
        <v>0</v>
      </c>
      <c r="K35" s="23">
        <f>SUM(B35:J35)</f>
        <v>8682.73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1390763.02</v>
      </c>
      <c r="C47" s="22">
        <f aca="true" t="shared" si="9" ref="C47:H47">+C48+C56</f>
        <v>2137554.4100000006</v>
      </c>
      <c r="D47" s="22">
        <f t="shared" si="9"/>
        <v>2466878.11</v>
      </c>
      <c r="E47" s="22">
        <f t="shared" si="9"/>
        <v>1420334.68</v>
      </c>
      <c r="F47" s="22">
        <f t="shared" si="9"/>
        <v>1880220.9200000002</v>
      </c>
      <c r="G47" s="22">
        <f t="shared" si="9"/>
        <v>2605800.04</v>
      </c>
      <c r="H47" s="22">
        <f t="shared" si="9"/>
        <v>1428220.84</v>
      </c>
      <c r="I47" s="22">
        <f>+I48+I56</f>
        <v>538620.47</v>
      </c>
      <c r="J47" s="22">
        <f>+J48+J56</f>
        <v>800616.97</v>
      </c>
      <c r="K47" s="22">
        <f>SUM(B47:J47)</f>
        <v>14669009.46</v>
      </c>
    </row>
    <row r="48" spans="1:11" ht="17.25" customHeight="1">
      <c r="A48" s="16" t="s">
        <v>48</v>
      </c>
      <c r="B48" s="23">
        <f>SUM(B49:B55)</f>
        <v>1373588.4</v>
      </c>
      <c r="C48" s="23">
        <f aca="true" t="shared" si="10" ref="C48:H48">SUM(C49:C55)</f>
        <v>2114853.4400000004</v>
      </c>
      <c r="D48" s="23">
        <f t="shared" si="10"/>
        <v>2443975.4</v>
      </c>
      <c r="E48" s="23">
        <f t="shared" si="10"/>
        <v>1398935.74</v>
      </c>
      <c r="F48" s="23">
        <f t="shared" si="10"/>
        <v>1859400.11</v>
      </c>
      <c r="G48" s="23">
        <f t="shared" si="10"/>
        <v>2577557.62</v>
      </c>
      <c r="H48" s="23">
        <f t="shared" si="10"/>
        <v>1410381.09</v>
      </c>
      <c r="I48" s="23">
        <f>SUM(I49:I55)</f>
        <v>538620.47</v>
      </c>
      <c r="J48" s="23">
        <f>SUM(J49:J55)</f>
        <v>788211.01</v>
      </c>
      <c r="K48" s="23">
        <f aca="true" t="shared" si="11" ref="K48:K56">SUM(B48:J48)</f>
        <v>14505523.280000001</v>
      </c>
    </row>
    <row r="49" spans="1:11" ht="17.25" customHeight="1">
      <c r="A49" s="35" t="s">
        <v>49</v>
      </c>
      <c r="B49" s="23">
        <f aca="true" t="shared" si="12" ref="B49:H49">ROUND(B30*B7,2)</f>
        <v>1373588.4</v>
      </c>
      <c r="C49" s="23">
        <f t="shared" si="12"/>
        <v>2110162.99</v>
      </c>
      <c r="D49" s="23">
        <f t="shared" si="12"/>
        <v>2443975.4</v>
      </c>
      <c r="E49" s="23">
        <f t="shared" si="12"/>
        <v>1398935.74</v>
      </c>
      <c r="F49" s="23">
        <f t="shared" si="12"/>
        <v>1859400.11</v>
      </c>
      <c r="G49" s="23">
        <f t="shared" si="12"/>
        <v>2577557.62</v>
      </c>
      <c r="H49" s="23">
        <f t="shared" si="12"/>
        <v>1401698.36</v>
      </c>
      <c r="I49" s="23">
        <f>ROUND(I30*I7,2)</f>
        <v>538620.47</v>
      </c>
      <c r="J49" s="23">
        <f>ROUND(J30*J7,2)</f>
        <v>788211.01</v>
      </c>
      <c r="K49" s="23">
        <f t="shared" si="11"/>
        <v>14492150.100000001</v>
      </c>
    </row>
    <row r="50" spans="1:11" ht="17.25" customHeight="1">
      <c r="A50" s="35" t="s">
        <v>50</v>
      </c>
      <c r="B50" s="19">
        <v>0</v>
      </c>
      <c r="C50" s="23">
        <f>ROUND(C31*C7,2)</f>
        <v>4690.45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4690.45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8682.73</v>
      </c>
      <c r="I53" s="32">
        <f>+I35</f>
        <v>0</v>
      </c>
      <c r="J53" s="32">
        <f>+J35</f>
        <v>0</v>
      </c>
      <c r="K53" s="23">
        <f t="shared" si="11"/>
        <v>8682.73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163486.17999999996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-220522.59</v>
      </c>
      <c r="C60" s="36">
        <f t="shared" si="13"/>
        <v>-214375.57</v>
      </c>
      <c r="D60" s="36">
        <f t="shared" si="13"/>
        <v>-211590.58</v>
      </c>
      <c r="E60" s="36">
        <f t="shared" si="13"/>
        <v>-254063.16</v>
      </c>
      <c r="F60" s="36">
        <f t="shared" si="13"/>
        <v>-240239.18</v>
      </c>
      <c r="G60" s="36">
        <f t="shared" si="13"/>
        <v>-273492.49</v>
      </c>
      <c r="H60" s="36">
        <f t="shared" si="13"/>
        <v>-177785.47</v>
      </c>
      <c r="I60" s="36">
        <f t="shared" si="13"/>
        <v>-72699</v>
      </c>
      <c r="J60" s="36">
        <f t="shared" si="13"/>
        <v>-78393.6</v>
      </c>
      <c r="K60" s="36">
        <f>SUM(B60:J60)</f>
        <v>-1743161.6400000001</v>
      </c>
    </row>
    <row r="61" spans="1:11" ht="18.75" customHeight="1">
      <c r="A61" s="16" t="s">
        <v>82</v>
      </c>
      <c r="B61" s="36">
        <f aca="true" t="shared" si="14" ref="B61:J61">B62+B63+B64+B65+B66+B67</f>
        <v>-206413.53</v>
      </c>
      <c r="C61" s="36">
        <f t="shared" si="14"/>
        <v>-193714.44</v>
      </c>
      <c r="D61" s="36">
        <f t="shared" si="14"/>
        <v>-191135.37</v>
      </c>
      <c r="E61" s="36">
        <f t="shared" si="14"/>
        <v>-227897.47</v>
      </c>
      <c r="F61" s="36">
        <f t="shared" si="14"/>
        <v>-221199.55</v>
      </c>
      <c r="G61" s="36">
        <f t="shared" si="14"/>
        <v>-245033.89</v>
      </c>
      <c r="H61" s="36">
        <f t="shared" si="14"/>
        <v>-163863</v>
      </c>
      <c r="I61" s="36">
        <f t="shared" si="14"/>
        <v>-29034</v>
      </c>
      <c r="J61" s="36">
        <f t="shared" si="14"/>
        <v>-52974</v>
      </c>
      <c r="K61" s="36">
        <f aca="true" t="shared" si="15" ref="K61:K92">SUM(B61:J61)</f>
        <v>-1531265.25</v>
      </c>
    </row>
    <row r="62" spans="1:11" ht="18.75" customHeight="1">
      <c r="A62" s="12" t="s">
        <v>83</v>
      </c>
      <c r="B62" s="36">
        <f>-ROUND(B9*$D$3,2)</f>
        <v>-129564</v>
      </c>
      <c r="C62" s="36">
        <f aca="true" t="shared" si="16" ref="C62:J62">-ROUND(C9*$D$3,2)</f>
        <v>-186216</v>
      </c>
      <c r="D62" s="36">
        <f t="shared" si="16"/>
        <v>-157896</v>
      </c>
      <c r="E62" s="36">
        <f t="shared" si="16"/>
        <v>-117816</v>
      </c>
      <c r="F62" s="36">
        <f t="shared" si="16"/>
        <v>-132996</v>
      </c>
      <c r="G62" s="36">
        <f t="shared" si="16"/>
        <v>-163674</v>
      </c>
      <c r="H62" s="36">
        <f t="shared" si="16"/>
        <v>-163863</v>
      </c>
      <c r="I62" s="36">
        <f t="shared" si="16"/>
        <v>-29034</v>
      </c>
      <c r="J62" s="36">
        <f t="shared" si="16"/>
        <v>-52974</v>
      </c>
      <c r="K62" s="36">
        <f t="shared" si="15"/>
        <v>-1134033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-600</v>
      </c>
      <c r="C64" s="36">
        <v>-90</v>
      </c>
      <c r="D64" s="36">
        <v>-306</v>
      </c>
      <c r="E64" s="36">
        <v>-648</v>
      </c>
      <c r="F64" s="36">
        <v>-495</v>
      </c>
      <c r="G64" s="36">
        <v>-378</v>
      </c>
      <c r="H64" s="36">
        <v>0</v>
      </c>
      <c r="I64" s="36">
        <v>0</v>
      </c>
      <c r="J64" s="36">
        <v>0</v>
      </c>
      <c r="K64" s="36">
        <f t="shared" si="15"/>
        <v>-2517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-76249.53</v>
      </c>
      <c r="C66" s="48">
        <v>-7380.44</v>
      </c>
      <c r="D66" s="48">
        <v>-32933.37</v>
      </c>
      <c r="E66" s="48">
        <v>-109433.47</v>
      </c>
      <c r="F66" s="48">
        <v>-87708.55</v>
      </c>
      <c r="G66" s="48">
        <v>-80981.89</v>
      </c>
      <c r="H66" s="19">
        <v>0</v>
      </c>
      <c r="I66" s="19">
        <v>0</v>
      </c>
      <c r="J66" s="19">
        <v>0</v>
      </c>
      <c r="K66" s="36">
        <f t="shared" si="15"/>
        <v>-394687.25</v>
      </c>
    </row>
    <row r="67" spans="1:11" ht="18.75" customHeight="1">
      <c r="A67" s="12" t="s">
        <v>61</v>
      </c>
      <c r="B67" s="19">
        <v>0</v>
      </c>
      <c r="C67" s="19">
        <v>-28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-26165.690000000002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-43665.00000000001</v>
      </c>
      <c r="J68" s="36">
        <f t="shared" si="17"/>
        <v>-24421.24</v>
      </c>
      <c r="K68" s="36">
        <f t="shared" si="15"/>
        <v>-210898.03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-798.91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-798.91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-11788.78</v>
      </c>
      <c r="F92" s="19">
        <v>0</v>
      </c>
      <c r="G92" s="19">
        <v>0</v>
      </c>
      <c r="H92" s="19">
        <v>0</v>
      </c>
      <c r="I92" s="49">
        <v>-6786.62</v>
      </c>
      <c r="J92" s="49">
        <v>-14331.04</v>
      </c>
      <c r="K92" s="49">
        <f t="shared" si="15"/>
        <v>-32906.44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1170240.43</v>
      </c>
      <c r="C97" s="24">
        <f t="shared" si="19"/>
        <v>1923178.8400000005</v>
      </c>
      <c r="D97" s="24">
        <f t="shared" si="19"/>
        <v>2255287.53</v>
      </c>
      <c r="E97" s="24">
        <f t="shared" si="19"/>
        <v>1166271.52</v>
      </c>
      <c r="F97" s="24">
        <f t="shared" si="19"/>
        <v>1639981.7400000002</v>
      </c>
      <c r="G97" s="24">
        <f t="shared" si="19"/>
        <v>2332307.55</v>
      </c>
      <c r="H97" s="24">
        <f t="shared" si="19"/>
        <v>1250435.37</v>
      </c>
      <c r="I97" s="24">
        <f>+I98+I99</f>
        <v>465921.47</v>
      </c>
      <c r="J97" s="24">
        <f>+J98+J99</f>
        <v>722223.37</v>
      </c>
      <c r="K97" s="49">
        <f t="shared" si="18"/>
        <v>12925847.82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1153065.8099999998</v>
      </c>
      <c r="C98" s="24">
        <f t="shared" si="20"/>
        <v>1900477.8700000006</v>
      </c>
      <c r="D98" s="24">
        <f t="shared" si="20"/>
        <v>2232384.82</v>
      </c>
      <c r="E98" s="24">
        <f t="shared" si="20"/>
        <v>1144872.58</v>
      </c>
      <c r="F98" s="24">
        <f t="shared" si="20"/>
        <v>1619160.9300000002</v>
      </c>
      <c r="G98" s="24">
        <f t="shared" si="20"/>
        <v>2304065.13</v>
      </c>
      <c r="H98" s="24">
        <f t="shared" si="20"/>
        <v>1232595.62</v>
      </c>
      <c r="I98" s="24">
        <f t="shared" si="20"/>
        <v>465921.47</v>
      </c>
      <c r="J98" s="24">
        <f t="shared" si="20"/>
        <v>710815.77</v>
      </c>
      <c r="K98" s="49">
        <f t="shared" si="18"/>
        <v>12763360.000000002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162487.81999999998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12925847.81</v>
      </c>
      <c r="L105" s="55"/>
    </row>
    <row r="106" spans="1:11" ht="18.75" customHeight="1">
      <c r="A106" s="26" t="s">
        <v>78</v>
      </c>
      <c r="B106" s="27">
        <v>146706.69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146706.69</v>
      </c>
    </row>
    <row r="107" spans="1:11" ht="18.75" customHeight="1">
      <c r="A107" s="26" t="s">
        <v>79</v>
      </c>
      <c r="B107" s="27">
        <v>1023533.73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1023533.73</v>
      </c>
    </row>
    <row r="108" spans="1:11" ht="18.75" customHeight="1">
      <c r="A108" s="26" t="s">
        <v>80</v>
      </c>
      <c r="B108" s="41">
        <v>0</v>
      </c>
      <c r="C108" s="27">
        <f>+C97</f>
        <v>1923178.8400000005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1923178.8400000005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2255287.53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2255287.53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1166271.52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1166271.52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309214.21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309214.21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601501.92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601501.92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729265.6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729265.6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667673.3</v>
      </c>
      <c r="H115" s="41">
        <v>0</v>
      </c>
      <c r="I115" s="41">
        <v>0</v>
      </c>
      <c r="J115" s="41">
        <v>0</v>
      </c>
      <c r="K115" s="42">
        <f t="shared" si="22"/>
        <v>667673.3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54851.73</v>
      </c>
      <c r="H116" s="41">
        <v>0</v>
      </c>
      <c r="I116" s="41">
        <v>0</v>
      </c>
      <c r="J116" s="41">
        <v>0</v>
      </c>
      <c r="K116" s="42">
        <f t="shared" si="22"/>
        <v>54851.73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379550.29</v>
      </c>
      <c r="H117" s="41">
        <v>0</v>
      </c>
      <c r="I117" s="41">
        <v>0</v>
      </c>
      <c r="J117" s="41">
        <v>0</v>
      </c>
      <c r="K117" s="42">
        <f t="shared" si="22"/>
        <v>379550.29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345231.15</v>
      </c>
      <c r="H118" s="41">
        <v>0</v>
      </c>
      <c r="I118" s="41">
        <v>0</v>
      </c>
      <c r="J118" s="41">
        <v>0</v>
      </c>
      <c r="K118" s="42">
        <f t="shared" si="22"/>
        <v>345231.15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885001.09</v>
      </c>
      <c r="H119" s="41">
        <v>0</v>
      </c>
      <c r="I119" s="41">
        <v>0</v>
      </c>
      <c r="J119" s="41">
        <v>0</v>
      </c>
      <c r="K119" s="42">
        <f t="shared" si="22"/>
        <v>885001.09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432640.9</v>
      </c>
      <c r="I120" s="41">
        <v>0</v>
      </c>
      <c r="J120" s="41">
        <v>0</v>
      </c>
      <c r="K120" s="42">
        <f t="shared" si="22"/>
        <v>432640.9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817794.47</v>
      </c>
      <c r="I121" s="41">
        <v>0</v>
      </c>
      <c r="J121" s="41">
        <v>0</v>
      </c>
      <c r="K121" s="42">
        <f t="shared" si="22"/>
        <v>817794.47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465921.47</v>
      </c>
      <c r="J122" s="41">
        <v>0</v>
      </c>
      <c r="K122" s="42">
        <f t="shared" si="22"/>
        <v>465921.47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722223.37</v>
      </c>
      <c r="K123" s="45">
        <f t="shared" si="22"/>
        <v>722223.37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2014-08-19T18:46:22Z</dcterms:modified>
  <cp:category/>
  <cp:version/>
  <cp:contentType/>
  <cp:contentStatus/>
</cp:coreProperties>
</file>