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<sst xmlns="http://schemas.openxmlformats.org/spreadsheetml/2006/main" count="127" uniqueCount="127">
  <si>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</si>
  <si>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</si>
  <si>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</si>
  <si>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</si>
  <si>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</si>
  <si>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</si>
  <si>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</si>
  <si>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</si>
  <si>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</si>
  <si>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</si>
  <si>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</si>
  <si>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</si>
  <si>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</si>
  <si>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</si>
  <si>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</si>
  <si>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</si>
  <si>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</si>
  <si>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</si>
  <si>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</si>
  <si>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</si>
  <si>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</si>
  <si>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</si>
  <si>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</si>
  <si>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</si>
  <si>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</si>
  <si>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</si>
  <si>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</si>
  <si>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</si>
  <si>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</si>
  <si>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</si>
  <si>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</si>
  <si>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</si>
  <si>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</si>
  <si>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</si>
  <si>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</si>
  <si>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</si>
  <si>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</si>
  <si>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</si>
  <si>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</si>
  <si>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</si>
  <si>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</si>
  <si>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</si>
  <si>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</si>
  <si>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</si>
  <si>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</si>
  <si>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</si>
  <si>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</si>
  <si>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</si>
  <si>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</si>
  <si>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</si>
  <si>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</si>
  <si>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</si>
  <si>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</si>
  <si>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</si>
  <si>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</si>
  <si>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</si>
  <si>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</si>
  <si>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</si>
  <si>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</si>
  <si>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</si>
  <si>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</si>
  <si>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</si>
  <si>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</si>
  <si>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</si>
  <si>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</si>
  <si>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</si>
  <si>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</si>
  <si>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</si>
  <si>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</si>
  <si>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</si>
  <si>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</si>
  <si>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</si>
  <si>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</si>
  <si>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</si>
  <si>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</si>
  <si>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</si>
  <si>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</si>
  <si>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</si>
  <si>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</si>
  <si>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</si>
  <si>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</si>
  <si>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</si>
  <si>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</si>
  <si>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</si>
  <si>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</si>
  <si>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</si>
  <si>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</si>
  <si>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</si>
  <si>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</si>
  <si>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</si>
  <si>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</si>
  <si>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</si>
  <si>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</si>
  <si>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</si>
  <si>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</si>
  <si>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</si>
  <si>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</si>
  <si>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</si>
  <si>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</si>
  <si>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</si>
  <si>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</si>
  <si>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</si>
  <si>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</si>
  <si>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</si>
  <si>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</si>
  <si>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</si>
  <si>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</si>
  <si>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</si>
  <si>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</si>
  <si>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</si>
  <si>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</si>
  <si>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</si>
  <si>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</si>
  <si>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</si>
  <si>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</si>
  <si>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</si>
  <si>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</si>
  <si>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</si>
  <si>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</si>
  <si>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</si>
  <si>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</si>
  <si>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</si>
  <si>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</si>
  <si>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</si>
  <si>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</si>
  <si>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</si>
  <si>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09/08/14 - VENCIMENTO 15/08/14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</si>
</sst>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341165</v>
      </c>
      <c r="C7" s="9">
        <f t="shared" si="0"/>
        <v>465398</v>
      </c>
      <c r="D7" s="9">
        <f t="shared" si="0"/>
        <v>530752</v>
      </c>
      <c r="E7" s="9">
        <f t="shared" si="0"/>
        <v>291869</v>
      </c>
      <c r="F7" s="9">
        <f t="shared" si="0"/>
        <v>441387</v>
      </c>
      <c r="G7" s="9">
        <f t="shared" si="0"/>
        <v>674051</v>
      </c>
      <c r="H7" s="9">
        <f t="shared" si="0"/>
        <v>276617</v>
      </c>
      <c r="I7" s="9">
        <f t="shared" si="0"/>
        <v>64359</v>
      </c>
      <c r="J7" s="9">
        <f t="shared" si="0"/>
        <v>189654</v>
      </c>
      <c r="K7" s="9">
        <f t="shared" si="0"/>
        <v>3275252</v>
      </c>
      <c r="L7" s="53"/>
    </row>
    <row r="8" spans="1:11" ht="17.25" customHeight="1">
      <c r="A8" s="10" t="s">
        <v>121</v>
      </c>
      <c r="B8" s="11">
        <f>B9+B12+B16</f>
        <v>203676</v>
      </c>
      <c r="C8" s="11">
        <f aca="true" t="shared" si="1" ref="C8:J8">C9+C12+C16</f>
        <v>285634</v>
      </c>
      <c r="D8" s="11">
        <f t="shared" si="1"/>
        <v>309974</v>
      </c>
      <c r="E8" s="11">
        <f t="shared" si="1"/>
        <v>176414</v>
      </c>
      <c r="F8" s="11">
        <f t="shared" si="1"/>
        <v>244629</v>
      </c>
      <c r="G8" s="11">
        <f t="shared" si="1"/>
        <v>366338</v>
      </c>
      <c r="H8" s="11">
        <f t="shared" si="1"/>
        <v>172913</v>
      </c>
      <c r="I8" s="11">
        <f t="shared" si="1"/>
        <v>34671</v>
      </c>
      <c r="J8" s="11">
        <f t="shared" si="1"/>
        <v>109200</v>
      </c>
      <c r="K8" s="11">
        <f>SUM(B8:J8)</f>
        <v>1903449</v>
      </c>
    </row>
    <row r="9" spans="1:11" ht="17.25" customHeight="1">
      <c r="A9" s="15" t="s">
        <v>17</v>
      </c>
      <c r="B9" s="13">
        <f>+B10+B11</f>
        <v>38557</v>
      </c>
      <c r="C9" s="13">
        <f aca="true" t="shared" si="2" ref="C9:J9">+C10+C11</f>
        <v>57450</v>
      </c>
      <c r="D9" s="13">
        <f t="shared" si="2"/>
        <v>56927</v>
      </c>
      <c r="E9" s="13">
        <f t="shared" si="2"/>
        <v>32957</v>
      </c>
      <c r="F9" s="13">
        <f t="shared" si="2"/>
        <v>37609</v>
      </c>
      <c r="G9" s="13">
        <f t="shared" si="2"/>
        <v>42979</v>
      </c>
      <c r="H9" s="13">
        <f t="shared" si="2"/>
        <v>36666</v>
      </c>
      <c r="I9" s="13">
        <f t="shared" si="2"/>
        <v>7887</v>
      </c>
      <c r="J9" s="13">
        <f t="shared" si="2"/>
        <v>17829</v>
      </c>
      <c r="K9" s="11">
        <f>SUM(B9:J9)</f>
        <v>328861</v>
      </c>
    </row>
    <row r="10" spans="1:11" ht="17.25" customHeight="1">
      <c r="A10" s="30" t="s">
        <v>18</v>
      </c>
      <c r="B10" s="13">
        <v>38557</v>
      </c>
      <c r="C10" s="13">
        <v>57450</v>
      </c>
      <c r="D10" s="13">
        <v>56927</v>
      </c>
      <c r="E10" s="13">
        <v>32957</v>
      </c>
      <c r="F10" s="13">
        <v>37609</v>
      </c>
      <c r="G10" s="13">
        <v>42979</v>
      </c>
      <c r="H10" s="13">
        <v>36666</v>
      </c>
      <c r="I10" s="13">
        <v>7887</v>
      </c>
      <c r="J10" s="13">
        <v>17829</v>
      </c>
      <c r="K10" s="11">
        <f>SUM(B10:J10)</f>
        <v>328861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160196</v>
      </c>
      <c r="C12" s="17">
        <f t="shared" si="3"/>
        <v>221164</v>
      </c>
      <c r="D12" s="17">
        <f t="shared" si="3"/>
        <v>246225</v>
      </c>
      <c r="E12" s="17">
        <f t="shared" si="3"/>
        <v>139510</v>
      </c>
      <c r="F12" s="17">
        <f t="shared" si="3"/>
        <v>201220</v>
      </c>
      <c r="G12" s="17">
        <f t="shared" si="3"/>
        <v>314741</v>
      </c>
      <c r="H12" s="17">
        <f t="shared" si="3"/>
        <v>132558</v>
      </c>
      <c r="I12" s="17">
        <f t="shared" si="3"/>
        <v>25829</v>
      </c>
      <c r="J12" s="17">
        <f t="shared" si="3"/>
        <v>88919</v>
      </c>
      <c r="K12" s="11">
        <f aca="true" t="shared" si="4" ref="K12:K27">SUM(B12:J12)</f>
        <v>1530362</v>
      </c>
    </row>
    <row r="13" spans="1:13" ht="17.25" customHeight="1">
      <c r="A13" s="14" t="s">
        <v>20</v>
      </c>
      <c r="B13" s="13">
        <v>73573</v>
      </c>
      <c r="C13" s="13">
        <v>108344</v>
      </c>
      <c r="D13" s="13">
        <v>122887</v>
      </c>
      <c r="E13" s="13">
        <v>68557</v>
      </c>
      <c r="F13" s="13">
        <v>95569</v>
      </c>
      <c r="G13" s="13">
        <v>141298</v>
      </c>
      <c r="H13" s="13">
        <v>59386</v>
      </c>
      <c r="I13" s="13">
        <v>14158</v>
      </c>
      <c r="J13" s="13">
        <v>44266</v>
      </c>
      <c r="K13" s="11">
        <f t="shared" si="4"/>
        <v>728038</v>
      </c>
      <c r="L13" s="53"/>
      <c r="M13" s="54"/>
    </row>
    <row r="14" spans="1:12" ht="17.25" customHeight="1">
      <c r="A14" s="14" t="s">
        <v>21</v>
      </c>
      <c r="B14" s="13">
        <v>72441</v>
      </c>
      <c r="C14" s="13">
        <v>92385</v>
      </c>
      <c r="D14" s="13">
        <v>102226</v>
      </c>
      <c r="E14" s="13">
        <v>58582</v>
      </c>
      <c r="F14" s="13">
        <v>89079</v>
      </c>
      <c r="G14" s="13">
        <v>152066</v>
      </c>
      <c r="H14" s="13">
        <v>62045</v>
      </c>
      <c r="I14" s="13">
        <v>9338</v>
      </c>
      <c r="J14" s="13">
        <v>36996</v>
      </c>
      <c r="K14" s="11">
        <f t="shared" si="4"/>
        <v>675158</v>
      </c>
      <c r="L14" s="53"/>
    </row>
    <row r="15" spans="1:11" ht="17.25" customHeight="1">
      <c r="A15" s="14" t="s">
        <v>22</v>
      </c>
      <c r="B15" s="13">
        <v>14182</v>
      </c>
      <c r="C15" s="13">
        <v>20435</v>
      </c>
      <c r="D15" s="13">
        <v>21112</v>
      </c>
      <c r="E15" s="13">
        <v>12371</v>
      </c>
      <c r="F15" s="13">
        <v>16572</v>
      </c>
      <c r="G15" s="13">
        <v>21377</v>
      </c>
      <c r="H15" s="13">
        <v>11127</v>
      </c>
      <c r="I15" s="13">
        <v>2333</v>
      </c>
      <c r="J15" s="13">
        <v>7657</v>
      </c>
      <c r="K15" s="11">
        <f t="shared" si="4"/>
        <v>127166</v>
      </c>
    </row>
    <row r="16" spans="1:11" ht="17.25" customHeight="1">
      <c r="A16" s="15" t="s">
        <v>117</v>
      </c>
      <c r="B16" s="13">
        <f>B17+B18+B19</f>
        <v>4923</v>
      </c>
      <c r="C16" s="13">
        <f aca="true" t="shared" si="5" ref="C16:J16">C17+C18+C19</f>
        <v>7020</v>
      </c>
      <c r="D16" s="13">
        <f t="shared" si="5"/>
        <v>6822</v>
      </c>
      <c r="E16" s="13">
        <f t="shared" si="5"/>
        <v>3947</v>
      </c>
      <c r="F16" s="13">
        <f t="shared" si="5"/>
        <v>5800</v>
      </c>
      <c r="G16" s="13">
        <f t="shared" si="5"/>
        <v>8618</v>
      </c>
      <c r="H16" s="13">
        <f t="shared" si="5"/>
        <v>3689</v>
      </c>
      <c r="I16" s="13">
        <f t="shared" si="5"/>
        <v>955</v>
      </c>
      <c r="J16" s="13">
        <f t="shared" si="5"/>
        <v>2452</v>
      </c>
      <c r="K16" s="11">
        <f t="shared" si="4"/>
        <v>44226</v>
      </c>
    </row>
    <row r="17" spans="1:11" ht="17.25" customHeight="1">
      <c r="A17" s="14" t="s">
        <v>118</v>
      </c>
      <c r="B17" s="13">
        <v>2526</v>
      </c>
      <c r="C17" s="13">
        <v>3692</v>
      </c>
      <c r="D17" s="13">
        <v>3389</v>
      </c>
      <c r="E17" s="13">
        <v>2152</v>
      </c>
      <c r="F17" s="13">
        <v>3169</v>
      </c>
      <c r="G17" s="13">
        <v>4931</v>
      </c>
      <c r="H17" s="13">
        <v>2136</v>
      </c>
      <c r="I17" s="13">
        <v>535</v>
      </c>
      <c r="J17" s="13">
        <v>1300</v>
      </c>
      <c r="K17" s="11">
        <f t="shared" si="4"/>
        <v>23830</v>
      </c>
    </row>
    <row r="18" spans="1:11" ht="17.25" customHeight="1">
      <c r="A18" s="14" t="s">
        <v>119</v>
      </c>
      <c r="B18" s="13">
        <v>148</v>
      </c>
      <c r="C18" s="13">
        <v>261</v>
      </c>
      <c r="D18" s="13">
        <v>281</v>
      </c>
      <c r="E18" s="13">
        <v>170</v>
      </c>
      <c r="F18" s="13">
        <v>240</v>
      </c>
      <c r="G18" s="13">
        <v>538</v>
      </c>
      <c r="H18" s="13">
        <v>183</v>
      </c>
      <c r="I18" s="13">
        <v>53</v>
      </c>
      <c r="J18" s="13">
        <v>95</v>
      </c>
      <c r="K18" s="11">
        <f t="shared" si="4"/>
        <v>1969</v>
      </c>
    </row>
    <row r="19" spans="1:11" ht="17.25" customHeight="1">
      <c r="A19" s="14" t="s">
        <v>120</v>
      </c>
      <c r="B19" s="13">
        <v>2249</v>
      </c>
      <c r="C19" s="13">
        <v>3067</v>
      </c>
      <c r="D19" s="13">
        <v>3152</v>
      </c>
      <c r="E19" s="13">
        <v>1625</v>
      </c>
      <c r="F19" s="13">
        <v>2391</v>
      </c>
      <c r="G19" s="13">
        <v>3149</v>
      </c>
      <c r="H19" s="13">
        <v>1370</v>
      </c>
      <c r="I19" s="13">
        <v>367</v>
      </c>
      <c r="J19" s="13">
        <v>1057</v>
      </c>
      <c r="K19" s="11">
        <f t="shared" si="4"/>
        <v>18427</v>
      </c>
    </row>
    <row r="20" spans="1:11" ht="17.25" customHeight="1">
      <c r="A20" s="16" t="s">
        <v>23</v>
      </c>
      <c r="B20" s="11">
        <f>+B21+B22+B23</f>
        <v>108112</v>
      </c>
      <c r="C20" s="11">
        <f aca="true" t="shared" si="6" ref="C20:J20">+C21+C22+C23</f>
        <v>134559</v>
      </c>
      <c r="D20" s="11">
        <f t="shared" si="6"/>
        <v>163211</v>
      </c>
      <c r="E20" s="11">
        <f t="shared" si="6"/>
        <v>86779</v>
      </c>
      <c r="F20" s="11">
        <f t="shared" si="6"/>
        <v>158848</v>
      </c>
      <c r="G20" s="11">
        <f t="shared" si="6"/>
        <v>266683</v>
      </c>
      <c r="H20" s="11">
        <f t="shared" si="6"/>
        <v>82246</v>
      </c>
      <c r="I20" s="11">
        <f t="shared" si="6"/>
        <v>20828</v>
      </c>
      <c r="J20" s="11">
        <f t="shared" si="6"/>
        <v>55936</v>
      </c>
      <c r="K20" s="11">
        <f t="shared" si="4"/>
        <v>1077202</v>
      </c>
    </row>
    <row r="21" spans="1:12" ht="17.25" customHeight="1">
      <c r="A21" s="12" t="s">
        <v>24</v>
      </c>
      <c r="B21" s="13">
        <v>55209</v>
      </c>
      <c r="C21" s="13">
        <v>74780</v>
      </c>
      <c r="D21" s="13">
        <v>91010</v>
      </c>
      <c r="E21" s="13">
        <v>47884</v>
      </c>
      <c r="F21" s="13">
        <v>83246</v>
      </c>
      <c r="G21" s="13">
        <v>128197</v>
      </c>
      <c r="H21" s="13">
        <v>42373</v>
      </c>
      <c r="I21" s="13">
        <v>12458</v>
      </c>
      <c r="J21" s="13">
        <v>30213</v>
      </c>
      <c r="K21" s="11">
        <f t="shared" si="4"/>
        <v>565370</v>
      </c>
      <c r="L21" s="53"/>
    </row>
    <row r="22" spans="1:12" ht="17.25" customHeight="1">
      <c r="A22" s="12" t="s">
        <v>25</v>
      </c>
      <c r="B22" s="13">
        <v>44634</v>
      </c>
      <c r="C22" s="13">
        <v>49413</v>
      </c>
      <c r="D22" s="13">
        <v>60516</v>
      </c>
      <c r="E22" s="13">
        <v>32957</v>
      </c>
      <c r="F22" s="13">
        <v>64800</v>
      </c>
      <c r="G22" s="13">
        <v>122991</v>
      </c>
      <c r="H22" s="13">
        <v>34347</v>
      </c>
      <c r="I22" s="13">
        <v>6893</v>
      </c>
      <c r="J22" s="13">
        <v>21489</v>
      </c>
      <c r="K22" s="11">
        <f t="shared" si="4"/>
        <v>438040</v>
      </c>
      <c r="L22" s="53"/>
    </row>
    <row r="23" spans="1:11" ht="17.25" customHeight="1">
      <c r="A23" s="12" t="s">
        <v>26</v>
      </c>
      <c r="B23" s="13">
        <v>8269</v>
      </c>
      <c r="C23" s="13">
        <v>10366</v>
      </c>
      <c r="D23" s="13">
        <v>11685</v>
      </c>
      <c r="E23" s="13">
        <v>5938</v>
      </c>
      <c r="F23" s="13">
        <v>10802</v>
      </c>
      <c r="G23" s="13">
        <v>15495</v>
      </c>
      <c r="H23" s="13">
        <v>5526</v>
      </c>
      <c r="I23" s="13">
        <v>1477</v>
      </c>
      <c r="J23" s="13">
        <v>4234</v>
      </c>
      <c r="K23" s="11">
        <f t="shared" si="4"/>
        <v>73792</v>
      </c>
    </row>
    <row r="24" spans="1:11" ht="17.25" customHeight="1">
      <c r="A24" s="16" t="s">
        <v>27</v>
      </c>
      <c r="B24" s="13">
        <v>29377</v>
      </c>
      <c r="C24" s="13">
        <v>45205</v>
      </c>
      <c r="D24" s="13">
        <v>57567</v>
      </c>
      <c r="E24" s="13">
        <v>28676</v>
      </c>
      <c r="F24" s="13">
        <v>37910</v>
      </c>
      <c r="G24" s="13">
        <v>41030</v>
      </c>
      <c r="H24" s="13">
        <v>18842</v>
      </c>
      <c r="I24" s="13">
        <v>8860</v>
      </c>
      <c r="J24" s="13">
        <v>24518</v>
      </c>
      <c r="K24" s="11">
        <f t="shared" si="4"/>
        <v>291985</v>
      </c>
    </row>
    <row r="25" spans="1:12" ht="17.25" customHeight="1">
      <c r="A25" s="12" t="s">
        <v>28</v>
      </c>
      <c r="B25" s="13">
        <v>18801</v>
      </c>
      <c r="C25" s="13">
        <v>28931</v>
      </c>
      <c r="D25" s="13">
        <v>36843</v>
      </c>
      <c r="E25" s="13">
        <v>18353</v>
      </c>
      <c r="F25" s="13">
        <v>24262</v>
      </c>
      <c r="G25" s="13">
        <v>26259</v>
      </c>
      <c r="H25" s="13">
        <v>12059</v>
      </c>
      <c r="I25" s="13">
        <v>5670</v>
      </c>
      <c r="J25" s="13">
        <v>15692</v>
      </c>
      <c r="K25" s="11">
        <f t="shared" si="4"/>
        <v>186870</v>
      </c>
      <c r="L25" s="53"/>
    </row>
    <row r="26" spans="1:12" ht="17.25" customHeight="1">
      <c r="A26" s="12" t="s">
        <v>29</v>
      </c>
      <c r="B26" s="13">
        <v>10576</v>
      </c>
      <c r="C26" s="13">
        <v>16274</v>
      </c>
      <c r="D26" s="13">
        <v>20724</v>
      </c>
      <c r="E26" s="13">
        <v>10323</v>
      </c>
      <c r="F26" s="13">
        <v>13648</v>
      </c>
      <c r="G26" s="13">
        <v>14771</v>
      </c>
      <c r="H26" s="13">
        <v>6783</v>
      </c>
      <c r="I26" s="13">
        <v>3190</v>
      </c>
      <c r="J26" s="13">
        <v>8826</v>
      </c>
      <c r="K26" s="11">
        <f t="shared" si="4"/>
        <v>105115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2616</v>
      </c>
      <c r="I27" s="11">
        <v>0</v>
      </c>
      <c r="J27" s="11">
        <v>0</v>
      </c>
      <c r="K27" s="11">
        <f t="shared" si="4"/>
        <v>2616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21182.57</v>
      </c>
      <c r="I35" s="19">
        <v>0</v>
      </c>
      <c r="J35" s="19">
        <v>0</v>
      </c>
      <c r="K35" s="23">
        <f>SUM(B35:J35)</f>
        <v>21182.57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840644.58</v>
      </c>
      <c r="C47" s="22">
        <f aca="true" t="shared" si="9" ref="C47:H47">+C48+C56</f>
        <v>1303991</v>
      </c>
      <c r="D47" s="22">
        <f t="shared" si="9"/>
        <v>1682935.74</v>
      </c>
      <c r="E47" s="22">
        <f t="shared" si="9"/>
        <v>790765.62</v>
      </c>
      <c r="F47" s="22">
        <f t="shared" si="9"/>
        <v>1150330.1400000001</v>
      </c>
      <c r="G47" s="22">
        <f t="shared" si="9"/>
        <v>1512098.29</v>
      </c>
      <c r="H47" s="22">
        <f t="shared" si="9"/>
        <v>737258.95</v>
      </c>
      <c r="I47" s="22">
        <f>+I48+I56</f>
        <v>288373.37</v>
      </c>
      <c r="J47" s="22">
        <f>+J48+J56</f>
        <v>516259.74000000005</v>
      </c>
      <c r="K47" s="22">
        <f>SUM(B47:J47)</f>
        <v>8822657.43</v>
      </c>
    </row>
    <row r="48" spans="1:11" ht="17.25" customHeight="1">
      <c r="A48" s="16" t="s">
        <v>48</v>
      </c>
      <c r="B48" s="23">
        <f>SUM(B49:B55)</f>
        <v>823469.96</v>
      </c>
      <c r="C48" s="23">
        <f aca="true" t="shared" si="10" ref="C48:H48">SUM(C49:C55)</f>
        <v>1281290.03</v>
      </c>
      <c r="D48" s="23">
        <f t="shared" si="10"/>
        <v>1660033.03</v>
      </c>
      <c r="E48" s="23">
        <f t="shared" si="10"/>
        <v>769366.68</v>
      </c>
      <c r="F48" s="23">
        <f t="shared" si="10"/>
        <v>1129509.33</v>
      </c>
      <c r="G48" s="23">
        <f t="shared" si="10"/>
        <v>1483855.87</v>
      </c>
      <c r="H48" s="23">
        <f t="shared" si="10"/>
        <v>719419.2</v>
      </c>
      <c r="I48" s="23">
        <f>SUM(I49:I55)</f>
        <v>288373.37</v>
      </c>
      <c r="J48" s="23">
        <f>SUM(J49:J55)</f>
        <v>503853.78</v>
      </c>
      <c r="K48" s="23">
        <f aca="true" t="shared" si="11" ref="K48:K56">SUM(B48:J48)</f>
        <v>8659171.25</v>
      </c>
    </row>
    <row r="49" spans="1:11" ht="17.25" customHeight="1">
      <c r="A49" s="35" t="s">
        <v>49</v>
      </c>
      <c r="B49" s="23">
        <f aca="true" t="shared" si="12" ref="B49:H49">ROUND(B30*B7,2)</f>
        <v>823469.96</v>
      </c>
      <c r="C49" s="23">
        <f t="shared" si="12"/>
        <v>1278448.31</v>
      </c>
      <c r="D49" s="23">
        <f t="shared" si="12"/>
        <v>1660033.03</v>
      </c>
      <c r="E49" s="23">
        <f t="shared" si="12"/>
        <v>769366.68</v>
      </c>
      <c r="F49" s="23">
        <f t="shared" si="12"/>
        <v>1129509.33</v>
      </c>
      <c r="G49" s="23">
        <f t="shared" si="12"/>
        <v>1483855.87</v>
      </c>
      <c r="H49" s="23">
        <f t="shared" si="12"/>
        <v>698236.63</v>
      </c>
      <c r="I49" s="23">
        <f>ROUND(I30*I7,2)</f>
        <v>288373.37</v>
      </c>
      <c r="J49" s="23">
        <f>ROUND(J30*J7,2)</f>
        <v>503853.78</v>
      </c>
      <c r="K49" s="23">
        <f t="shared" si="11"/>
        <v>8635146.959999999</v>
      </c>
    </row>
    <row r="50" spans="1:11" ht="17.25" customHeight="1">
      <c r="A50" s="35" t="s">
        <v>50</v>
      </c>
      <c r="B50" s="19">
        <v>0</v>
      </c>
      <c r="C50" s="23">
        <f>ROUND(C31*C7,2)</f>
        <v>2841.72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2841.72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21182.57</v>
      </c>
      <c r="I53" s="32">
        <f>+I35</f>
        <v>0</v>
      </c>
      <c r="J53" s="32">
        <f>+J35</f>
        <v>0</v>
      </c>
      <c r="K53" s="23">
        <f t="shared" si="11"/>
        <v>21182.57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12405.96</v>
      </c>
      <c r="K56" s="37">
        <f t="shared" si="11"/>
        <v>163486.17999999996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-115671</v>
      </c>
      <c r="C60" s="36">
        <f t="shared" si="13"/>
        <v>-172529.31</v>
      </c>
      <c r="D60" s="36">
        <f t="shared" si="13"/>
        <v>-171873.93</v>
      </c>
      <c r="E60" s="36">
        <f t="shared" si="13"/>
        <v>-106265.8</v>
      </c>
      <c r="F60" s="36">
        <f t="shared" si="13"/>
        <v>-113207.65</v>
      </c>
      <c r="G60" s="36">
        <f t="shared" si="13"/>
        <v>-128962.18</v>
      </c>
      <c r="H60" s="36">
        <f t="shared" si="13"/>
        <v>-109998</v>
      </c>
      <c r="I60" s="36">
        <f t="shared" si="13"/>
        <v>-29278.489999999998</v>
      </c>
      <c r="J60" s="36">
        <f t="shared" si="13"/>
        <v>-63726.41</v>
      </c>
      <c r="K60" s="36">
        <f>SUM(B60:J60)</f>
        <v>-1011512.7700000001</v>
      </c>
    </row>
    <row r="61" spans="1:11" ht="18.75" customHeight="1">
      <c r="A61" s="16" t="s">
        <v>82</v>
      </c>
      <c r="B61" s="36">
        <f aca="true" t="shared" si="14" ref="B61:J61">B62+B63+B64+B65+B66+B67</f>
        <v>-115671</v>
      </c>
      <c r="C61" s="36">
        <f t="shared" si="14"/>
        <v>-172350</v>
      </c>
      <c r="D61" s="36">
        <f t="shared" si="14"/>
        <v>-170781</v>
      </c>
      <c r="E61" s="36">
        <f t="shared" si="14"/>
        <v>-98871</v>
      </c>
      <c r="F61" s="36">
        <f t="shared" si="14"/>
        <v>-112827</v>
      </c>
      <c r="G61" s="36">
        <f t="shared" si="14"/>
        <v>-128937</v>
      </c>
      <c r="H61" s="36">
        <f t="shared" si="14"/>
        <v>-109998</v>
      </c>
      <c r="I61" s="36">
        <f t="shared" si="14"/>
        <v>-23661</v>
      </c>
      <c r="J61" s="36">
        <f t="shared" si="14"/>
        <v>-53487</v>
      </c>
      <c r="K61" s="36">
        <f aca="true" t="shared" si="15" ref="K61:K92">SUM(B61:J61)</f>
        <v>-986583</v>
      </c>
    </row>
    <row r="62" spans="1:11" ht="18.75" customHeight="1">
      <c r="A62" s="12" t="s">
        <v>83</v>
      </c>
      <c r="B62" s="36">
        <f>-ROUND(B9*$D$3,2)</f>
        <v>-115671</v>
      </c>
      <c r="C62" s="36">
        <f aca="true" t="shared" si="16" ref="C62:J62">-ROUND(C9*$D$3,2)</f>
        <v>-172350</v>
      </c>
      <c r="D62" s="36">
        <f t="shared" si="16"/>
        <v>-170781</v>
      </c>
      <c r="E62" s="36">
        <f t="shared" si="16"/>
        <v>-98871</v>
      </c>
      <c r="F62" s="36">
        <f t="shared" si="16"/>
        <v>-112827</v>
      </c>
      <c r="G62" s="36">
        <f t="shared" si="16"/>
        <v>-128937</v>
      </c>
      <c r="H62" s="36">
        <f t="shared" si="16"/>
        <v>-109998</v>
      </c>
      <c r="I62" s="36">
        <f t="shared" si="16"/>
        <v>-23661</v>
      </c>
      <c r="J62" s="36">
        <f t="shared" si="16"/>
        <v>-53487</v>
      </c>
      <c r="K62" s="36">
        <f t="shared" si="15"/>
        <v>-986583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-179.31</v>
      </c>
      <c r="D68" s="36">
        <f t="shared" si="17"/>
        <v>-1092.93</v>
      </c>
      <c r="E68" s="36">
        <f t="shared" si="17"/>
        <v>-7394.8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-5617.49</v>
      </c>
      <c r="J68" s="36">
        <f t="shared" si="17"/>
        <v>-9241.05</v>
      </c>
      <c r="K68" s="36">
        <f t="shared" si="15"/>
        <v>-23931.41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-831.45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-831.45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-6563.35</v>
      </c>
      <c r="F92" s="19">
        <v>0</v>
      </c>
      <c r="G92" s="19">
        <v>0</v>
      </c>
      <c r="H92" s="19">
        <v>0</v>
      </c>
      <c r="I92" s="49">
        <v>-3633.5</v>
      </c>
      <c r="J92" s="49">
        <v>-9241.05</v>
      </c>
      <c r="K92" s="49">
        <f t="shared" si="15"/>
        <v>-19437.9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724973.58</v>
      </c>
      <c r="C97" s="24">
        <f t="shared" si="19"/>
        <v>1131461.69</v>
      </c>
      <c r="D97" s="24">
        <f t="shared" si="19"/>
        <v>1511061.81</v>
      </c>
      <c r="E97" s="24">
        <f t="shared" si="19"/>
        <v>684499.82</v>
      </c>
      <c r="F97" s="24">
        <f t="shared" si="19"/>
        <v>1037122.4900000001</v>
      </c>
      <c r="G97" s="24">
        <f t="shared" si="19"/>
        <v>1383136.11</v>
      </c>
      <c r="H97" s="24">
        <f t="shared" si="19"/>
        <v>627260.95</v>
      </c>
      <c r="I97" s="24">
        <f>+I98+I99</f>
        <v>259094.88</v>
      </c>
      <c r="J97" s="24">
        <f>+J98+J99</f>
        <v>452533.33</v>
      </c>
      <c r="K97" s="49">
        <f t="shared" si="18"/>
        <v>7811144.66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707798.96</v>
      </c>
      <c r="C98" s="24">
        <f t="shared" si="20"/>
        <v>1108760.72</v>
      </c>
      <c r="D98" s="24">
        <f t="shared" si="20"/>
        <v>1488159.1</v>
      </c>
      <c r="E98" s="24">
        <f t="shared" si="20"/>
        <v>663100.88</v>
      </c>
      <c r="F98" s="24">
        <f t="shared" si="20"/>
        <v>1016301.68</v>
      </c>
      <c r="G98" s="24">
        <f t="shared" si="20"/>
        <v>1354893.6900000002</v>
      </c>
      <c r="H98" s="24">
        <f t="shared" si="20"/>
        <v>609421.2</v>
      </c>
      <c r="I98" s="24">
        <f t="shared" si="20"/>
        <v>259094.88</v>
      </c>
      <c r="J98" s="24">
        <f t="shared" si="20"/>
        <v>441125.73000000004</v>
      </c>
      <c r="K98" s="49">
        <f t="shared" si="18"/>
        <v>7648656.840000001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11407.599999999999</v>
      </c>
      <c r="K99" s="49">
        <f t="shared" si="18"/>
        <v>162487.81999999998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7811144.670000001</v>
      </c>
      <c r="L105" s="55"/>
    </row>
    <row r="106" spans="1:11" ht="18.75" customHeight="1">
      <c r="A106" s="26" t="s">
        <v>78</v>
      </c>
      <c r="B106" s="27">
        <v>91056.32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91056.32</v>
      </c>
    </row>
    <row r="107" spans="1:11" ht="18.75" customHeight="1">
      <c r="A107" s="26" t="s">
        <v>79</v>
      </c>
      <c r="B107" s="27">
        <v>633917.26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633917.26</v>
      </c>
    </row>
    <row r="108" spans="1:11" ht="18.75" customHeight="1">
      <c r="A108" s="26" t="s">
        <v>80</v>
      </c>
      <c r="B108" s="41">
        <v>0</v>
      </c>
      <c r="C108" s="27">
        <f>+C97</f>
        <v>1131461.69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1131461.69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1511061.81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1511061.81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684499.82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684499.82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196004.17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196004.17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365531.69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365531.69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475586.64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475586.64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412698.25</v>
      </c>
      <c r="H115" s="41">
        <v>0</v>
      </c>
      <c r="I115" s="41">
        <v>0</v>
      </c>
      <c r="J115" s="41">
        <v>0</v>
      </c>
      <c r="K115" s="42">
        <f t="shared" si="22"/>
        <v>412698.25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35868.29</v>
      </c>
      <c r="H116" s="41">
        <v>0</v>
      </c>
      <c r="I116" s="41">
        <v>0</v>
      </c>
      <c r="J116" s="41">
        <v>0</v>
      </c>
      <c r="K116" s="42">
        <f t="shared" si="22"/>
        <v>35868.29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228479.95</v>
      </c>
      <c r="H117" s="41">
        <v>0</v>
      </c>
      <c r="I117" s="41">
        <v>0</v>
      </c>
      <c r="J117" s="41">
        <v>0</v>
      </c>
      <c r="K117" s="42">
        <f t="shared" si="22"/>
        <v>228479.95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180787.57</v>
      </c>
      <c r="H118" s="41">
        <v>0</v>
      </c>
      <c r="I118" s="41">
        <v>0</v>
      </c>
      <c r="J118" s="41">
        <v>0</v>
      </c>
      <c r="K118" s="42">
        <f t="shared" si="22"/>
        <v>180787.57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525302.05</v>
      </c>
      <c r="H119" s="41">
        <v>0</v>
      </c>
      <c r="I119" s="41">
        <v>0</v>
      </c>
      <c r="J119" s="41">
        <v>0</v>
      </c>
      <c r="K119" s="42">
        <f t="shared" si="22"/>
        <v>525302.05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213372.9</v>
      </c>
      <c r="I120" s="41">
        <v>0</v>
      </c>
      <c r="J120" s="41">
        <v>0</v>
      </c>
      <c r="K120" s="42">
        <f t="shared" si="22"/>
        <v>213372.9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413888.05</v>
      </c>
      <c r="I121" s="41">
        <v>0</v>
      </c>
      <c r="J121" s="41">
        <v>0</v>
      </c>
      <c r="K121" s="42">
        <f t="shared" si="22"/>
        <v>413888.05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259094.88</v>
      </c>
      <c r="J122" s="41">
        <v>0</v>
      </c>
      <c r="K122" s="42">
        <f t="shared" si="22"/>
        <v>259094.88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452533.33</v>
      </c>
      <c r="K123" s="45">
        <f t="shared" si="22"/>
        <v>452533.33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2014-08-14T20:19:29Z</dcterms:modified>
  <cp:category/>
  <cp:version/>
  <cp:contentType/>
  <cp:contentStatus/>
</cp:coreProperties>
</file>