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<sst xmlns="http://schemas.openxmlformats.org/spreadsheetml/2006/main" count="127" uniqueCount="127">
  <si>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</si>
  <si>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</si>
  <si>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</si>
  <si>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</si>
  <si>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</si>
  <si>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</si>
  <si>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</si>
  <si>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</si>
  <si>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</si>
  <si>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</si>
  <si>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</si>
  <si>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</si>
  <si>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</si>
  <si>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</si>
  <si>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</si>
  <si>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</si>
  <si>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</si>
  <si>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</si>
  <si>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</si>
  <si>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</si>
  <si>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</si>
  <si>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</si>
  <si>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</si>
  <si>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</si>
  <si>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</si>
  <si>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</si>
  <si>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</si>
  <si>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</si>
  <si>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</si>
  <si>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</si>
  <si>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</si>
  <si>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</si>
  <si>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</si>
  <si>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</si>
  <si>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</si>
  <si>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</si>
  <si>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</si>
  <si>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</si>
  <si>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</si>
  <si>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</si>
  <si>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</si>
  <si>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</si>
  <si>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</si>
  <si>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</si>
  <si>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</si>
  <si>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</si>
  <si>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</si>
  <si>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</si>
  <si>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</si>
  <si>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</si>
  <si>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</si>
  <si>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</si>
  <si>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</si>
  <si>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</si>
  <si>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</si>
  <si>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</si>
  <si>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</si>
  <si>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</si>
  <si>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</si>
  <si>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</si>
  <si>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</si>
  <si>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</si>
  <si>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</si>
  <si>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</si>
  <si>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</si>
  <si>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</si>
  <si>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</si>
  <si>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</si>
  <si>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</si>
  <si>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</si>
  <si>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</si>
  <si>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</si>
  <si>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</si>
  <si>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</si>
  <si>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</si>
  <si>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</si>
  <si>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</si>
  <si>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</si>
  <si>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</si>
  <si>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</si>
  <si>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</si>
  <si>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</si>
  <si>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</si>
  <si>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</si>
  <si>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</si>
  <si>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</si>
  <si>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</si>
  <si>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</si>
  <si>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</si>
  <si>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</si>
  <si>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</si>
  <si>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</si>
  <si>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</si>
  <si>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</si>
  <si>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</si>
  <si>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</si>
  <si>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</si>
  <si>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</si>
  <si>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</si>
  <si>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</si>
  <si>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</si>
  <si>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</si>
  <si>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</si>
  <si>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</si>
  <si>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</si>
  <si>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</si>
  <si>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</si>
  <si>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</si>
  <si>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</si>
  <si>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</si>
  <si>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</si>
  <si>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</si>
  <si>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</si>
  <si>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</si>
  <si>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</si>
  <si>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</si>
  <si>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</si>
  <si>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</si>
  <si>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</si>
  <si>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</si>
  <si>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</si>
  <si>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</si>
  <si>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</si>
  <si>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</si>
  <si>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</si>
  <si>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</si>
  <si>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08/08/14 - VENCIMENTO 15/08/14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</si>
</sst>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582334</v>
      </c>
      <c r="C7" s="9">
        <f t="shared" si="0"/>
        <v>797140</v>
      </c>
      <c r="D7" s="9">
        <f t="shared" si="0"/>
        <v>835571</v>
      </c>
      <c r="E7" s="9">
        <f t="shared" si="0"/>
        <v>549528</v>
      </c>
      <c r="F7" s="9">
        <f t="shared" si="0"/>
        <v>756305</v>
      </c>
      <c r="G7" s="9">
        <f t="shared" si="0"/>
        <v>1200437</v>
      </c>
      <c r="H7" s="9">
        <f t="shared" si="0"/>
        <v>566752</v>
      </c>
      <c r="I7" s="9">
        <f t="shared" si="0"/>
        <v>125264</v>
      </c>
      <c r="J7" s="9">
        <f t="shared" si="0"/>
        <v>308459</v>
      </c>
      <c r="K7" s="9">
        <f t="shared" si="0"/>
        <v>5721790</v>
      </c>
      <c r="L7" s="53"/>
    </row>
    <row r="8" spans="1:11" ht="17.25" customHeight="1">
      <c r="A8" s="10" t="s">
        <v>121</v>
      </c>
      <c r="B8" s="11">
        <f>B9+B12+B16</f>
        <v>347747</v>
      </c>
      <c r="C8" s="11">
        <f aca="true" t="shared" si="1" ref="C8:J8">C9+C12+C16</f>
        <v>484467</v>
      </c>
      <c r="D8" s="11">
        <f t="shared" si="1"/>
        <v>476138</v>
      </c>
      <c r="E8" s="11">
        <f t="shared" si="1"/>
        <v>328068</v>
      </c>
      <c r="F8" s="11">
        <f t="shared" si="1"/>
        <v>425948</v>
      </c>
      <c r="G8" s="11">
        <f t="shared" si="1"/>
        <v>658530</v>
      </c>
      <c r="H8" s="11">
        <f t="shared" si="1"/>
        <v>352034</v>
      </c>
      <c r="I8" s="11">
        <f t="shared" si="1"/>
        <v>67021</v>
      </c>
      <c r="J8" s="11">
        <f t="shared" si="1"/>
        <v>174188</v>
      </c>
      <c r="K8" s="11">
        <f>SUM(B8:J8)</f>
        <v>3314141</v>
      </c>
    </row>
    <row r="9" spans="1:11" ht="17.25" customHeight="1">
      <c r="A9" s="15" t="s">
        <v>17</v>
      </c>
      <c r="B9" s="13">
        <f>+B10+B11</f>
        <v>51215</v>
      </c>
      <c r="C9" s="13">
        <f aca="true" t="shared" si="2" ref="C9:J9">+C10+C11</f>
        <v>74053</v>
      </c>
      <c r="D9" s="13">
        <f t="shared" si="2"/>
        <v>66672</v>
      </c>
      <c r="E9" s="13">
        <f t="shared" si="2"/>
        <v>47148</v>
      </c>
      <c r="F9" s="13">
        <f t="shared" si="2"/>
        <v>53856</v>
      </c>
      <c r="G9" s="13">
        <f t="shared" si="2"/>
        <v>65618</v>
      </c>
      <c r="H9" s="13">
        <f t="shared" si="2"/>
        <v>62250</v>
      </c>
      <c r="I9" s="13">
        <f t="shared" si="2"/>
        <v>11563</v>
      </c>
      <c r="J9" s="13">
        <f t="shared" si="2"/>
        <v>21856</v>
      </c>
      <c r="K9" s="11">
        <f>SUM(B9:J9)</f>
        <v>454231</v>
      </c>
    </row>
    <row r="10" spans="1:11" ht="17.25" customHeight="1">
      <c r="A10" s="30" t="s">
        <v>18</v>
      </c>
      <c r="B10" s="13">
        <v>51215</v>
      </c>
      <c r="C10" s="13">
        <v>74053</v>
      </c>
      <c r="D10" s="13">
        <v>66672</v>
      </c>
      <c r="E10" s="13">
        <v>47148</v>
      </c>
      <c r="F10" s="13">
        <v>53856</v>
      </c>
      <c r="G10" s="13">
        <v>65618</v>
      </c>
      <c r="H10" s="13">
        <v>62250</v>
      </c>
      <c r="I10" s="13">
        <v>11563</v>
      </c>
      <c r="J10" s="13">
        <v>21856</v>
      </c>
      <c r="K10" s="11">
        <f>SUM(B10:J10)</f>
        <v>454231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288283</v>
      </c>
      <c r="C12" s="17">
        <f t="shared" si="3"/>
        <v>398650</v>
      </c>
      <c r="D12" s="17">
        <f t="shared" si="3"/>
        <v>398754</v>
      </c>
      <c r="E12" s="17">
        <f t="shared" si="3"/>
        <v>273477</v>
      </c>
      <c r="F12" s="17">
        <f t="shared" si="3"/>
        <v>362162</v>
      </c>
      <c r="G12" s="17">
        <f t="shared" si="3"/>
        <v>577213</v>
      </c>
      <c r="H12" s="17">
        <f t="shared" si="3"/>
        <v>281866</v>
      </c>
      <c r="I12" s="17">
        <f t="shared" si="3"/>
        <v>53474</v>
      </c>
      <c r="J12" s="17">
        <f t="shared" si="3"/>
        <v>148378</v>
      </c>
      <c r="K12" s="11">
        <f aca="true" t="shared" si="4" ref="K12:K27">SUM(B12:J12)</f>
        <v>2782257</v>
      </c>
    </row>
    <row r="13" spans="1:13" ht="17.25" customHeight="1">
      <c r="A13" s="14" t="s">
        <v>20</v>
      </c>
      <c r="B13" s="13">
        <v>125904</v>
      </c>
      <c r="C13" s="13">
        <v>185571</v>
      </c>
      <c r="D13" s="13">
        <v>191327</v>
      </c>
      <c r="E13" s="13">
        <v>128200</v>
      </c>
      <c r="F13" s="13">
        <v>169224</v>
      </c>
      <c r="G13" s="13">
        <v>260582</v>
      </c>
      <c r="H13" s="13">
        <v>122574</v>
      </c>
      <c r="I13" s="13">
        <v>27375</v>
      </c>
      <c r="J13" s="13">
        <v>71330</v>
      </c>
      <c r="K13" s="11">
        <f t="shared" si="4"/>
        <v>1282087</v>
      </c>
      <c r="L13" s="53"/>
      <c r="M13" s="54"/>
    </row>
    <row r="14" spans="1:12" ht="17.25" customHeight="1">
      <c r="A14" s="14" t="s">
        <v>21</v>
      </c>
      <c r="B14" s="13">
        <v>131970</v>
      </c>
      <c r="C14" s="13">
        <v>167588</v>
      </c>
      <c r="D14" s="13">
        <v>164215</v>
      </c>
      <c r="E14" s="13">
        <v>116325</v>
      </c>
      <c r="F14" s="13">
        <v>157069</v>
      </c>
      <c r="G14" s="13">
        <v>269670</v>
      </c>
      <c r="H14" s="13">
        <v>127904</v>
      </c>
      <c r="I14" s="13">
        <v>19663</v>
      </c>
      <c r="J14" s="13">
        <v>60933</v>
      </c>
      <c r="K14" s="11">
        <f t="shared" si="4"/>
        <v>1215337</v>
      </c>
      <c r="L14" s="53"/>
    </row>
    <row r="15" spans="1:11" ht="17.25" customHeight="1">
      <c r="A15" s="14" t="s">
        <v>22</v>
      </c>
      <c r="B15" s="13">
        <v>30409</v>
      </c>
      <c r="C15" s="13">
        <v>45491</v>
      </c>
      <c r="D15" s="13">
        <v>43212</v>
      </c>
      <c r="E15" s="13">
        <v>28952</v>
      </c>
      <c r="F15" s="13">
        <v>35869</v>
      </c>
      <c r="G15" s="13">
        <v>46961</v>
      </c>
      <c r="H15" s="13">
        <v>31388</v>
      </c>
      <c r="I15" s="13">
        <v>6436</v>
      </c>
      <c r="J15" s="13">
        <v>16115</v>
      </c>
      <c r="K15" s="11">
        <f t="shared" si="4"/>
        <v>284833</v>
      </c>
    </row>
    <row r="16" spans="1:11" ht="17.25" customHeight="1">
      <c r="A16" s="15" t="s">
        <v>117</v>
      </c>
      <c r="B16" s="13">
        <f>B17+B18+B19</f>
        <v>8249</v>
      </c>
      <c r="C16" s="13">
        <f aca="true" t="shared" si="5" ref="C16:J16">C17+C18+C19</f>
        <v>11764</v>
      </c>
      <c r="D16" s="13">
        <f t="shared" si="5"/>
        <v>10712</v>
      </c>
      <c r="E16" s="13">
        <f t="shared" si="5"/>
        <v>7443</v>
      </c>
      <c r="F16" s="13">
        <f t="shared" si="5"/>
        <v>9930</v>
      </c>
      <c r="G16" s="13">
        <f t="shared" si="5"/>
        <v>15699</v>
      </c>
      <c r="H16" s="13">
        <f t="shared" si="5"/>
        <v>7918</v>
      </c>
      <c r="I16" s="13">
        <f t="shared" si="5"/>
        <v>1984</v>
      </c>
      <c r="J16" s="13">
        <f t="shared" si="5"/>
        <v>3954</v>
      </c>
      <c r="K16" s="11">
        <f t="shared" si="4"/>
        <v>77653</v>
      </c>
    </row>
    <row r="17" spans="1:11" ht="17.25" customHeight="1">
      <c r="A17" s="14" t="s">
        <v>118</v>
      </c>
      <c r="B17" s="13">
        <v>3985</v>
      </c>
      <c r="C17" s="13">
        <v>5887</v>
      </c>
      <c r="D17" s="13">
        <v>4994</v>
      </c>
      <c r="E17" s="13">
        <v>3784</v>
      </c>
      <c r="F17" s="13">
        <v>5125</v>
      </c>
      <c r="G17" s="13">
        <v>8533</v>
      </c>
      <c r="H17" s="13">
        <v>4250</v>
      </c>
      <c r="I17" s="13">
        <v>1002</v>
      </c>
      <c r="J17" s="13">
        <v>1902</v>
      </c>
      <c r="K17" s="11">
        <f t="shared" si="4"/>
        <v>39462</v>
      </c>
    </row>
    <row r="18" spans="1:11" ht="17.25" customHeight="1">
      <c r="A18" s="14" t="s">
        <v>119</v>
      </c>
      <c r="B18" s="13">
        <v>266</v>
      </c>
      <c r="C18" s="13">
        <v>382</v>
      </c>
      <c r="D18" s="13">
        <v>378</v>
      </c>
      <c r="E18" s="13">
        <v>322</v>
      </c>
      <c r="F18" s="13">
        <v>379</v>
      </c>
      <c r="G18" s="13">
        <v>754</v>
      </c>
      <c r="H18" s="13">
        <v>342</v>
      </c>
      <c r="I18" s="13">
        <v>71</v>
      </c>
      <c r="J18" s="13">
        <v>169</v>
      </c>
      <c r="K18" s="11">
        <f t="shared" si="4"/>
        <v>3063</v>
      </c>
    </row>
    <row r="19" spans="1:11" ht="17.25" customHeight="1">
      <c r="A19" s="14" t="s">
        <v>120</v>
      </c>
      <c r="B19" s="13">
        <v>3998</v>
      </c>
      <c r="C19" s="13">
        <v>5495</v>
      </c>
      <c r="D19" s="13">
        <v>5340</v>
      </c>
      <c r="E19" s="13">
        <v>3337</v>
      </c>
      <c r="F19" s="13">
        <v>4426</v>
      </c>
      <c r="G19" s="13">
        <v>6412</v>
      </c>
      <c r="H19" s="13">
        <v>3326</v>
      </c>
      <c r="I19" s="13">
        <v>911</v>
      </c>
      <c r="J19" s="13">
        <v>1883</v>
      </c>
      <c r="K19" s="11">
        <f t="shared" si="4"/>
        <v>35128</v>
      </c>
    </row>
    <row r="20" spans="1:11" ht="17.25" customHeight="1">
      <c r="A20" s="16" t="s">
        <v>23</v>
      </c>
      <c r="B20" s="11">
        <f>+B21+B22+B23</f>
        <v>187438</v>
      </c>
      <c r="C20" s="11">
        <f aca="true" t="shared" si="6" ref="C20:J20">+C21+C22+C23</f>
        <v>236120</v>
      </c>
      <c r="D20" s="11">
        <f t="shared" si="6"/>
        <v>264640</v>
      </c>
      <c r="E20" s="11">
        <f t="shared" si="6"/>
        <v>167621</v>
      </c>
      <c r="F20" s="11">
        <f t="shared" si="6"/>
        <v>265001</v>
      </c>
      <c r="G20" s="11">
        <f t="shared" si="6"/>
        <v>467209</v>
      </c>
      <c r="H20" s="11">
        <f t="shared" si="6"/>
        <v>169684</v>
      </c>
      <c r="I20" s="11">
        <f t="shared" si="6"/>
        <v>41694</v>
      </c>
      <c r="J20" s="11">
        <f t="shared" si="6"/>
        <v>94632</v>
      </c>
      <c r="K20" s="11">
        <f t="shared" si="4"/>
        <v>1894039</v>
      </c>
    </row>
    <row r="21" spans="1:12" ht="17.25" customHeight="1">
      <c r="A21" s="12" t="s">
        <v>24</v>
      </c>
      <c r="B21" s="13">
        <v>93314</v>
      </c>
      <c r="C21" s="13">
        <v>128393</v>
      </c>
      <c r="D21" s="13">
        <v>146430</v>
      </c>
      <c r="E21" s="13">
        <v>90952</v>
      </c>
      <c r="F21" s="13">
        <v>141339</v>
      </c>
      <c r="G21" s="13">
        <v>234680</v>
      </c>
      <c r="H21" s="13">
        <v>89754</v>
      </c>
      <c r="I21" s="13">
        <v>24023</v>
      </c>
      <c r="J21" s="13">
        <v>51215</v>
      </c>
      <c r="K21" s="11">
        <f t="shared" si="4"/>
        <v>1000100</v>
      </c>
      <c r="L21" s="53"/>
    </row>
    <row r="22" spans="1:12" ht="17.25" customHeight="1">
      <c r="A22" s="12" t="s">
        <v>25</v>
      </c>
      <c r="B22" s="13">
        <v>77651</v>
      </c>
      <c r="C22" s="13">
        <v>86336</v>
      </c>
      <c r="D22" s="13">
        <v>95233</v>
      </c>
      <c r="E22" s="13">
        <v>63477</v>
      </c>
      <c r="F22" s="13">
        <v>102679</v>
      </c>
      <c r="G22" s="13">
        <v>200192</v>
      </c>
      <c r="H22" s="13">
        <v>65574</v>
      </c>
      <c r="I22" s="13">
        <v>13871</v>
      </c>
      <c r="J22" s="13">
        <v>34765</v>
      </c>
      <c r="K22" s="11">
        <f t="shared" si="4"/>
        <v>739778</v>
      </c>
      <c r="L22" s="53"/>
    </row>
    <row r="23" spans="1:11" ht="17.25" customHeight="1">
      <c r="A23" s="12" t="s">
        <v>26</v>
      </c>
      <c r="B23" s="13">
        <v>16473</v>
      </c>
      <c r="C23" s="13">
        <v>21391</v>
      </c>
      <c r="D23" s="13">
        <v>22977</v>
      </c>
      <c r="E23" s="13">
        <v>13192</v>
      </c>
      <c r="F23" s="13">
        <v>20983</v>
      </c>
      <c r="G23" s="13">
        <v>32337</v>
      </c>
      <c r="H23" s="13">
        <v>14356</v>
      </c>
      <c r="I23" s="13">
        <v>3800</v>
      </c>
      <c r="J23" s="13">
        <v>8652</v>
      </c>
      <c r="K23" s="11">
        <f t="shared" si="4"/>
        <v>154161</v>
      </c>
    </row>
    <row r="24" spans="1:11" ht="17.25" customHeight="1">
      <c r="A24" s="16" t="s">
        <v>27</v>
      </c>
      <c r="B24" s="13">
        <v>47149</v>
      </c>
      <c r="C24" s="13">
        <v>76553</v>
      </c>
      <c r="D24" s="13">
        <v>94793</v>
      </c>
      <c r="E24" s="13">
        <v>53839</v>
      </c>
      <c r="F24" s="13">
        <v>65356</v>
      </c>
      <c r="G24" s="13">
        <v>74698</v>
      </c>
      <c r="H24" s="13">
        <v>37506</v>
      </c>
      <c r="I24" s="13">
        <v>16549</v>
      </c>
      <c r="J24" s="13">
        <v>39639</v>
      </c>
      <c r="K24" s="11">
        <f t="shared" si="4"/>
        <v>506082</v>
      </c>
    </row>
    <row r="25" spans="1:12" ht="17.25" customHeight="1">
      <c r="A25" s="12" t="s">
        <v>28</v>
      </c>
      <c r="B25" s="13">
        <v>30175</v>
      </c>
      <c r="C25" s="13">
        <v>48994</v>
      </c>
      <c r="D25" s="13">
        <v>60668</v>
      </c>
      <c r="E25" s="13">
        <v>34457</v>
      </c>
      <c r="F25" s="13">
        <v>41828</v>
      </c>
      <c r="G25" s="13">
        <v>47807</v>
      </c>
      <c r="H25" s="13">
        <v>24004</v>
      </c>
      <c r="I25" s="13">
        <v>10591</v>
      </c>
      <c r="J25" s="13">
        <v>25369</v>
      </c>
      <c r="K25" s="11">
        <f t="shared" si="4"/>
        <v>323893</v>
      </c>
      <c r="L25" s="53"/>
    </row>
    <row r="26" spans="1:12" ht="17.25" customHeight="1">
      <c r="A26" s="12" t="s">
        <v>29</v>
      </c>
      <c r="B26" s="13">
        <v>16974</v>
      </c>
      <c r="C26" s="13">
        <v>27559</v>
      </c>
      <c r="D26" s="13">
        <v>34125</v>
      </c>
      <c r="E26" s="13">
        <v>19382</v>
      </c>
      <c r="F26" s="13">
        <v>23528</v>
      </c>
      <c r="G26" s="13">
        <v>26891</v>
      </c>
      <c r="H26" s="13">
        <v>13502</v>
      </c>
      <c r="I26" s="13">
        <v>5958</v>
      </c>
      <c r="J26" s="13">
        <v>14270</v>
      </c>
      <c r="K26" s="11">
        <f t="shared" si="4"/>
        <v>182189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7528</v>
      </c>
      <c r="I27" s="11">
        <v>0</v>
      </c>
      <c r="J27" s="11">
        <v>0</v>
      </c>
      <c r="K27" s="11">
        <f t="shared" si="4"/>
        <v>7528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8783.7</v>
      </c>
      <c r="I35" s="19">
        <v>0</v>
      </c>
      <c r="J35" s="19">
        <v>0</v>
      </c>
      <c r="K35" s="23">
        <f>SUM(B35:J35)</f>
        <v>8783.7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1422754.2000000002</v>
      </c>
      <c r="C47" s="22">
        <f aca="true" t="shared" si="9" ref="C47:H47">+C48+C56</f>
        <v>2217311.89</v>
      </c>
      <c r="D47" s="22">
        <f t="shared" si="9"/>
        <v>2636318.13</v>
      </c>
      <c r="E47" s="22">
        <f t="shared" si="9"/>
        <v>1469954.75</v>
      </c>
      <c r="F47" s="22">
        <f t="shared" si="9"/>
        <v>1956205.31</v>
      </c>
      <c r="G47" s="22">
        <f t="shared" si="9"/>
        <v>2670884.4299999997</v>
      </c>
      <c r="H47" s="22">
        <f t="shared" si="9"/>
        <v>1457218.8499999999</v>
      </c>
      <c r="I47" s="22">
        <f>+I48+I56</f>
        <v>561270.4</v>
      </c>
      <c r="J47" s="22">
        <f>+J48+J56</f>
        <v>831888.99</v>
      </c>
      <c r="K47" s="22">
        <f>SUM(B47:J47)</f>
        <v>15223806.950000001</v>
      </c>
    </row>
    <row r="48" spans="1:11" ht="17.25" customHeight="1">
      <c r="A48" s="16" t="s">
        <v>48</v>
      </c>
      <c r="B48" s="23">
        <f>SUM(B49:B55)</f>
        <v>1405579.58</v>
      </c>
      <c r="C48" s="23">
        <f aca="true" t="shared" si="10" ref="C48:H48">SUM(C49:C55)</f>
        <v>2194610.92</v>
      </c>
      <c r="D48" s="23">
        <f t="shared" si="10"/>
        <v>2613415.42</v>
      </c>
      <c r="E48" s="23">
        <f t="shared" si="10"/>
        <v>1448555.81</v>
      </c>
      <c r="F48" s="23">
        <f t="shared" si="10"/>
        <v>1935384.5</v>
      </c>
      <c r="G48" s="23">
        <f t="shared" si="10"/>
        <v>2642642.01</v>
      </c>
      <c r="H48" s="23">
        <f t="shared" si="10"/>
        <v>1439379.0999999999</v>
      </c>
      <c r="I48" s="23">
        <f>SUM(I49:I55)</f>
        <v>561270.4</v>
      </c>
      <c r="J48" s="23">
        <f>SUM(J49:J55)</f>
        <v>819483.03</v>
      </c>
      <c r="K48" s="23">
        <f aca="true" t="shared" si="11" ref="K48:K56">SUM(B48:J48)</f>
        <v>15060320.77</v>
      </c>
    </row>
    <row r="49" spans="1:11" ht="17.25" customHeight="1">
      <c r="A49" s="35" t="s">
        <v>49</v>
      </c>
      <c r="B49" s="23">
        <f aca="true" t="shared" si="12" ref="B49:H49">ROUND(B30*B7,2)</f>
        <v>1405579.58</v>
      </c>
      <c r="C49" s="23">
        <f t="shared" si="12"/>
        <v>2189743.58</v>
      </c>
      <c r="D49" s="23">
        <f t="shared" si="12"/>
        <v>2613415.42</v>
      </c>
      <c r="E49" s="23">
        <f t="shared" si="12"/>
        <v>1448555.81</v>
      </c>
      <c r="F49" s="23">
        <f t="shared" si="12"/>
        <v>1935384.5</v>
      </c>
      <c r="G49" s="23">
        <f t="shared" si="12"/>
        <v>2642642.01</v>
      </c>
      <c r="H49" s="23">
        <f t="shared" si="12"/>
        <v>1430595.4</v>
      </c>
      <c r="I49" s="23">
        <f>ROUND(I30*I7,2)</f>
        <v>561270.4</v>
      </c>
      <c r="J49" s="23">
        <f>ROUND(J30*J7,2)</f>
        <v>819483.03</v>
      </c>
      <c r="K49" s="23">
        <f t="shared" si="11"/>
        <v>15046669.73</v>
      </c>
    </row>
    <row r="50" spans="1:11" ht="17.25" customHeight="1">
      <c r="A50" s="35" t="s">
        <v>50</v>
      </c>
      <c r="B50" s="19">
        <v>0</v>
      </c>
      <c r="C50" s="23">
        <f>ROUND(C31*C7,2)</f>
        <v>4867.34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4867.34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8783.7</v>
      </c>
      <c r="I53" s="32">
        <f>+I35</f>
        <v>0</v>
      </c>
      <c r="J53" s="32">
        <f>+J35</f>
        <v>0</v>
      </c>
      <c r="K53" s="23">
        <f t="shared" si="11"/>
        <v>8783.7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12405.96</v>
      </c>
      <c r="K56" s="37">
        <f t="shared" si="11"/>
        <v>163486.17999999996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-239902.07</v>
      </c>
      <c r="C60" s="36">
        <f t="shared" si="13"/>
        <v>-252491.37</v>
      </c>
      <c r="D60" s="36">
        <f t="shared" si="13"/>
        <v>-329799.77</v>
      </c>
      <c r="E60" s="36">
        <f t="shared" si="13"/>
        <v>-313858.44</v>
      </c>
      <c r="F60" s="36">
        <f t="shared" si="13"/>
        <v>-286653.33</v>
      </c>
      <c r="G60" s="36">
        <f t="shared" si="13"/>
        <v>-391567.27</v>
      </c>
      <c r="H60" s="36">
        <f t="shared" si="13"/>
        <v>-227326.19</v>
      </c>
      <c r="I60" s="36">
        <f t="shared" si="13"/>
        <v>-78639.39000000001</v>
      </c>
      <c r="J60" s="36">
        <f t="shared" si="13"/>
        <v>-96694.95</v>
      </c>
      <c r="K60" s="36">
        <f>SUM(B60:J60)</f>
        <v>-2216932.7800000003</v>
      </c>
    </row>
    <row r="61" spans="1:11" ht="18.75" customHeight="1">
      <c r="A61" s="16" t="s">
        <v>82</v>
      </c>
      <c r="B61" s="36">
        <f aca="true" t="shared" si="14" ref="B61:J61">B62+B63+B64+B65+B66+B67</f>
        <v>-212737.01</v>
      </c>
      <c r="C61" s="36">
        <f t="shared" si="14"/>
        <v>-228035.5</v>
      </c>
      <c r="D61" s="36">
        <f t="shared" si="14"/>
        <v>-223406.13</v>
      </c>
      <c r="E61" s="36">
        <f t="shared" si="14"/>
        <v>-227471.05</v>
      </c>
      <c r="F61" s="36">
        <f t="shared" si="14"/>
        <v>-234988.47</v>
      </c>
      <c r="G61" s="36">
        <f t="shared" si="14"/>
        <v>-258343.04</v>
      </c>
      <c r="H61" s="36">
        <f t="shared" si="14"/>
        <v>-186750</v>
      </c>
      <c r="I61" s="36">
        <f t="shared" si="14"/>
        <v>-34689</v>
      </c>
      <c r="J61" s="36">
        <f t="shared" si="14"/>
        <v>-65568</v>
      </c>
      <c r="K61" s="36">
        <f aca="true" t="shared" si="15" ref="K61:K92">SUM(B61:J61)</f>
        <v>-1671988.2</v>
      </c>
    </row>
    <row r="62" spans="1:11" ht="18.75" customHeight="1">
      <c r="A62" s="12" t="s">
        <v>83</v>
      </c>
      <c r="B62" s="36">
        <f>-ROUND(B9*$D$3,2)</f>
        <v>-153645</v>
      </c>
      <c r="C62" s="36">
        <f aca="true" t="shared" si="16" ref="C62:J62">-ROUND(C9*$D$3,2)</f>
        <v>-222159</v>
      </c>
      <c r="D62" s="36">
        <f t="shared" si="16"/>
        <v>-200016</v>
      </c>
      <c r="E62" s="36">
        <f t="shared" si="16"/>
        <v>-141444</v>
      </c>
      <c r="F62" s="36">
        <f t="shared" si="16"/>
        <v>-161568</v>
      </c>
      <c r="G62" s="36">
        <f t="shared" si="16"/>
        <v>-196854</v>
      </c>
      <c r="H62" s="36">
        <f t="shared" si="16"/>
        <v>-186750</v>
      </c>
      <c r="I62" s="36">
        <f t="shared" si="16"/>
        <v>-34689</v>
      </c>
      <c r="J62" s="36">
        <f t="shared" si="16"/>
        <v>-65568</v>
      </c>
      <c r="K62" s="36">
        <f t="shared" si="15"/>
        <v>-1362693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-480</v>
      </c>
      <c r="C64" s="36">
        <v>-102</v>
      </c>
      <c r="D64" s="36">
        <v>-222</v>
      </c>
      <c r="E64" s="36">
        <v>-588</v>
      </c>
      <c r="F64" s="36">
        <v>-396</v>
      </c>
      <c r="G64" s="36">
        <v>-327</v>
      </c>
      <c r="H64" s="36">
        <v>0</v>
      </c>
      <c r="I64" s="36">
        <v>0</v>
      </c>
      <c r="J64" s="36">
        <v>0</v>
      </c>
      <c r="K64" s="36">
        <f t="shared" si="15"/>
        <v>-2115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-58612.01</v>
      </c>
      <c r="C66" s="48">
        <v>-5774.5</v>
      </c>
      <c r="D66" s="48">
        <v>-23168.13</v>
      </c>
      <c r="E66" s="48">
        <v>-85439.05</v>
      </c>
      <c r="F66" s="48">
        <v>-73024.47</v>
      </c>
      <c r="G66" s="48">
        <v>-61162.04</v>
      </c>
      <c r="H66" s="19">
        <v>0</v>
      </c>
      <c r="I66" s="19">
        <v>0</v>
      </c>
      <c r="J66" s="19">
        <v>0</v>
      </c>
      <c r="K66" s="36">
        <f t="shared" si="15"/>
        <v>-307180.2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-27165.059999999998</v>
      </c>
      <c r="C68" s="36">
        <f t="shared" si="17"/>
        <v>-24455.870000000003</v>
      </c>
      <c r="D68" s="36">
        <f t="shared" si="17"/>
        <v>-106393.63999999998</v>
      </c>
      <c r="E68" s="36">
        <f t="shared" si="17"/>
        <v>-86387.39</v>
      </c>
      <c r="F68" s="36">
        <f t="shared" si="17"/>
        <v>-51664.86</v>
      </c>
      <c r="G68" s="36">
        <f t="shared" si="17"/>
        <v>-133224.23</v>
      </c>
      <c r="H68" s="36">
        <f t="shared" si="17"/>
        <v>-40576.19</v>
      </c>
      <c r="I68" s="36">
        <f t="shared" si="17"/>
        <v>-43950.39000000001</v>
      </c>
      <c r="J68" s="36">
        <f t="shared" si="17"/>
        <v>-30128.59</v>
      </c>
      <c r="K68" s="36">
        <f t="shared" si="15"/>
        <v>-543946.22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-831.45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-831.45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5"/>
        <v>-143530.62000000002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36">
        <v>-13056</v>
      </c>
      <c r="C75" s="36">
        <v>-3794.74</v>
      </c>
      <c r="D75" s="36">
        <v>-85938.43</v>
      </c>
      <c r="E75" s="36">
        <v>-59777.32</v>
      </c>
      <c r="F75" s="36">
        <v>-32625.23</v>
      </c>
      <c r="G75" s="36">
        <v>-104765.63</v>
      </c>
      <c r="H75" s="36">
        <v>-26653.72</v>
      </c>
      <c r="I75" s="36">
        <v>0</v>
      </c>
      <c r="J75" s="36">
        <v>-5147.58</v>
      </c>
      <c r="K75" s="36">
        <f t="shared" si="15"/>
        <v>-331758.64999999997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-12200.62</v>
      </c>
      <c r="F92" s="19">
        <v>0</v>
      </c>
      <c r="G92" s="19">
        <v>0</v>
      </c>
      <c r="H92" s="19">
        <v>0</v>
      </c>
      <c r="I92" s="49">
        <v>-7072.01</v>
      </c>
      <c r="J92" s="49">
        <v>-14890.81</v>
      </c>
      <c r="K92" s="49">
        <f t="shared" si="15"/>
        <v>-34163.44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1182852.1300000001</v>
      </c>
      <c r="C97" s="24">
        <f t="shared" si="19"/>
        <v>1964820.5199999998</v>
      </c>
      <c r="D97" s="24">
        <f t="shared" si="19"/>
        <v>2306518.36</v>
      </c>
      <c r="E97" s="24">
        <f t="shared" si="19"/>
        <v>1156096.31</v>
      </c>
      <c r="F97" s="24">
        <f t="shared" si="19"/>
        <v>1669551.98</v>
      </c>
      <c r="G97" s="24">
        <f t="shared" si="19"/>
        <v>2279317.1599999997</v>
      </c>
      <c r="H97" s="24">
        <f t="shared" si="19"/>
        <v>1229892.66</v>
      </c>
      <c r="I97" s="24">
        <f>+I98+I99</f>
        <v>482631.01</v>
      </c>
      <c r="J97" s="24">
        <f>+J98+J99</f>
        <v>735194.04</v>
      </c>
      <c r="K97" s="49">
        <f t="shared" si="18"/>
        <v>13006874.170000002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1165677.51</v>
      </c>
      <c r="C98" s="24">
        <f t="shared" si="20"/>
        <v>1942119.5499999998</v>
      </c>
      <c r="D98" s="24">
        <f t="shared" si="20"/>
        <v>2283615.65</v>
      </c>
      <c r="E98" s="24">
        <f t="shared" si="20"/>
        <v>1134697.37</v>
      </c>
      <c r="F98" s="24">
        <f t="shared" si="20"/>
        <v>1648731.17</v>
      </c>
      <c r="G98" s="24">
        <f t="shared" si="20"/>
        <v>2251074.7399999998</v>
      </c>
      <c r="H98" s="24">
        <f t="shared" si="20"/>
        <v>1212052.91</v>
      </c>
      <c r="I98" s="24">
        <f t="shared" si="20"/>
        <v>482631.01</v>
      </c>
      <c r="J98" s="24">
        <f t="shared" si="20"/>
        <v>723786.4400000001</v>
      </c>
      <c r="K98" s="49">
        <f t="shared" si="18"/>
        <v>12844386.349999998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11407.599999999999</v>
      </c>
      <c r="K99" s="49">
        <f t="shared" si="18"/>
        <v>162487.81999999998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13006874.169999998</v>
      </c>
      <c r="L105" s="55"/>
    </row>
    <row r="106" spans="1:11" ht="18.75" customHeight="1">
      <c r="A106" s="26" t="s">
        <v>78</v>
      </c>
      <c r="B106" s="27">
        <v>148520.08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148520.08</v>
      </c>
    </row>
    <row r="107" spans="1:11" ht="18.75" customHeight="1">
      <c r="A107" s="26" t="s">
        <v>79</v>
      </c>
      <c r="B107" s="27">
        <v>1034332.05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1034332.05</v>
      </c>
    </row>
    <row r="108" spans="1:11" ht="18.75" customHeight="1">
      <c r="A108" s="26" t="s">
        <v>80</v>
      </c>
      <c r="B108" s="41">
        <v>0</v>
      </c>
      <c r="C108" s="27">
        <f>+C97</f>
        <v>1964820.5199999998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1964820.5199999998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2306518.36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2306518.36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1156096.31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1156096.31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315786.31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315786.31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587767.41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587767.41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765998.26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765998.26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626532.54</v>
      </c>
      <c r="H115" s="41">
        <v>0</v>
      </c>
      <c r="I115" s="41">
        <v>0</v>
      </c>
      <c r="J115" s="41">
        <v>0</v>
      </c>
      <c r="K115" s="42">
        <f t="shared" si="22"/>
        <v>626532.54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53789.09</v>
      </c>
      <c r="H116" s="41">
        <v>0</v>
      </c>
      <c r="I116" s="41">
        <v>0</v>
      </c>
      <c r="J116" s="41">
        <v>0</v>
      </c>
      <c r="K116" s="42">
        <f t="shared" si="22"/>
        <v>53789.09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382589.53</v>
      </c>
      <c r="H117" s="41">
        <v>0</v>
      </c>
      <c r="I117" s="41">
        <v>0</v>
      </c>
      <c r="J117" s="41">
        <v>0</v>
      </c>
      <c r="K117" s="42">
        <f t="shared" si="22"/>
        <v>382589.53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312364.27</v>
      </c>
      <c r="H118" s="41">
        <v>0</v>
      </c>
      <c r="I118" s="41">
        <v>0</v>
      </c>
      <c r="J118" s="41">
        <v>0</v>
      </c>
      <c r="K118" s="42">
        <f t="shared" si="22"/>
        <v>312364.27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904041.72</v>
      </c>
      <c r="H119" s="41">
        <v>0</v>
      </c>
      <c r="I119" s="41">
        <v>0</v>
      </c>
      <c r="J119" s="41">
        <v>0</v>
      </c>
      <c r="K119" s="42">
        <f t="shared" si="22"/>
        <v>904041.72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417665.05</v>
      </c>
      <c r="I120" s="41">
        <v>0</v>
      </c>
      <c r="J120" s="41">
        <v>0</v>
      </c>
      <c r="K120" s="42">
        <f t="shared" si="22"/>
        <v>417665.05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812227.62</v>
      </c>
      <c r="I121" s="41">
        <v>0</v>
      </c>
      <c r="J121" s="41">
        <v>0</v>
      </c>
      <c r="K121" s="42">
        <f t="shared" si="22"/>
        <v>812227.62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482631.01</v>
      </c>
      <c r="J122" s="41">
        <v>0</v>
      </c>
      <c r="K122" s="42">
        <f t="shared" si="22"/>
        <v>482631.01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735194.04</v>
      </c>
      <c r="K123" s="45">
        <f t="shared" si="22"/>
        <v>735194.04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2014-08-14T20:17:22Z</dcterms:modified>
  <cp:category/>
  <cp:version/>
  <cp:contentType/>
  <cp:contentStatus/>
</cp:coreProperties>
</file>