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<sst xmlns="http://schemas.openxmlformats.org/spreadsheetml/2006/main" count="127" uniqueCount="127">
  <si>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</si>
  <si>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</si>
  <si>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</si>
  <si>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</si>
  <si>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</si>
  <si>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</si>
  <si>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</si>
  <si>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</si>
  <si>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</si>
  <si>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</si>
  <si>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</si>
  <si>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</si>
  <si>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</si>
  <si>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</si>
  <si>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</si>
  <si>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</si>
  <si>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</si>
  <si>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</si>
  <si>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</si>
  <si>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</si>
  <si>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</si>
  <si>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</si>
  <si>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</si>
  <si>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</si>
  <si>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</si>
  <si>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</si>
  <si>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</si>
  <si>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</si>
  <si>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</si>
  <si>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</si>
  <si>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</si>
  <si>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</si>
  <si>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</si>
  <si>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</si>
  <si>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</si>
  <si>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</si>
  <si>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</si>
  <si>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</si>
  <si>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</si>
  <si>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</si>
  <si>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</si>
  <si>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</si>
  <si>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</si>
  <si>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</si>
  <si>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</si>
  <si>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</si>
  <si>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</si>
  <si>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</si>
  <si>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</si>
  <si>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</si>
  <si>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</si>
  <si>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</si>
  <si>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</si>
  <si>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</si>
  <si>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</si>
  <si>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</si>
  <si>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</si>
  <si>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</si>
  <si>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</si>
  <si>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</si>
  <si>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</si>
  <si>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</si>
  <si>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</si>
  <si>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</si>
  <si>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</si>
  <si>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</si>
  <si>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</si>
  <si>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</si>
  <si>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</si>
  <si>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</si>
  <si>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</si>
  <si>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</si>
  <si>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</si>
  <si>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</si>
  <si>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</si>
  <si>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</si>
  <si>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</si>
  <si>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</si>
  <si>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</si>
  <si>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</si>
  <si>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</si>
  <si>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</si>
  <si>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</si>
  <si>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</si>
  <si>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</si>
  <si>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</si>
  <si>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</si>
  <si>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</si>
  <si>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</si>
  <si>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</si>
  <si>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</si>
  <si>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</si>
  <si>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</si>
  <si>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</si>
  <si>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</si>
  <si>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</si>
  <si>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</si>
  <si>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</si>
  <si>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</si>
  <si>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</si>
  <si>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</si>
  <si>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</si>
  <si>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</si>
  <si>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</si>
  <si>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</si>
  <si>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</si>
  <si>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</si>
  <si>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</si>
  <si>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</si>
  <si>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</si>
  <si>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</si>
  <si>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</si>
  <si>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</si>
  <si>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</si>
  <si>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</si>
  <si>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</si>
  <si>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</si>
  <si>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</si>
  <si>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</si>
  <si>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</si>
  <si>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</si>
  <si>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</si>
  <si>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</si>
  <si>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</si>
  <si>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</si>
  <si>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</si>
  <si>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07/08/14 - VENCIMENTO 14/08/14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</si>
</sst>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G1">
      <selection activeCell="M1" sqref="M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605634</v>
      </c>
      <c r="C7" s="9">
        <f t="shared" si="0"/>
        <v>810597</v>
      </c>
      <c r="D7" s="9">
        <f t="shared" si="0"/>
        <v>838523</v>
      </c>
      <c r="E7" s="9">
        <f t="shared" si="0"/>
        <v>564047</v>
      </c>
      <c r="F7" s="9">
        <f t="shared" si="0"/>
        <v>779920</v>
      </c>
      <c r="G7" s="9">
        <f t="shared" si="0"/>
        <v>1208181</v>
      </c>
      <c r="H7" s="9">
        <f t="shared" si="0"/>
        <v>573372</v>
      </c>
      <c r="I7" s="9">
        <f t="shared" si="0"/>
        <v>130647</v>
      </c>
      <c r="J7" s="9">
        <f t="shared" si="0"/>
        <v>315246</v>
      </c>
      <c r="K7" s="9">
        <f t="shared" si="0"/>
        <v>5826167</v>
      </c>
      <c r="L7" s="53"/>
    </row>
    <row r="8" spans="1:11" ht="17.25" customHeight="1">
      <c r="A8" s="10" t="s">
        <v>121</v>
      </c>
      <c r="B8" s="11">
        <f>B9+B12+B16</f>
        <v>359833</v>
      </c>
      <c r="C8" s="11">
        <f aca="true" t="shared" si="1" ref="C8:J8">C9+C12+C16</f>
        <v>489989</v>
      </c>
      <c r="D8" s="11">
        <f t="shared" si="1"/>
        <v>474982</v>
      </c>
      <c r="E8" s="11">
        <f t="shared" si="1"/>
        <v>334954</v>
      </c>
      <c r="F8" s="11">
        <f t="shared" si="1"/>
        <v>436536</v>
      </c>
      <c r="G8" s="11">
        <f t="shared" si="1"/>
        <v>660509</v>
      </c>
      <c r="H8" s="11">
        <f t="shared" si="1"/>
        <v>356766</v>
      </c>
      <c r="I8" s="11">
        <f t="shared" si="1"/>
        <v>69842</v>
      </c>
      <c r="J8" s="11">
        <f t="shared" si="1"/>
        <v>176733</v>
      </c>
      <c r="K8" s="11">
        <f>SUM(B8:J8)</f>
        <v>3360144</v>
      </c>
    </row>
    <row r="9" spans="1:11" ht="17.25" customHeight="1">
      <c r="A9" s="15" t="s">
        <v>17</v>
      </c>
      <c r="B9" s="13">
        <f>+B10+B11</f>
        <v>52190</v>
      </c>
      <c r="C9" s="13">
        <f aca="true" t="shared" si="2" ref="C9:J9">+C10+C11</f>
        <v>71236</v>
      </c>
      <c r="D9" s="13">
        <f t="shared" si="2"/>
        <v>62913</v>
      </c>
      <c r="E9" s="13">
        <f t="shared" si="2"/>
        <v>46381</v>
      </c>
      <c r="F9" s="13">
        <f t="shared" si="2"/>
        <v>53269</v>
      </c>
      <c r="G9" s="13">
        <f t="shared" si="2"/>
        <v>63784</v>
      </c>
      <c r="H9" s="13">
        <f t="shared" si="2"/>
        <v>60946</v>
      </c>
      <c r="I9" s="13">
        <f t="shared" si="2"/>
        <v>11586</v>
      </c>
      <c r="J9" s="13">
        <f t="shared" si="2"/>
        <v>21000</v>
      </c>
      <c r="K9" s="11">
        <f>SUM(B9:J9)</f>
        <v>443305</v>
      </c>
    </row>
    <row r="10" spans="1:11" ht="17.25" customHeight="1">
      <c r="A10" s="30" t="s">
        <v>18</v>
      </c>
      <c r="B10" s="13">
        <v>51676</v>
      </c>
      <c r="C10" s="13">
        <v>70646</v>
      </c>
      <c r="D10" s="13">
        <v>62560</v>
      </c>
      <c r="E10" s="13">
        <v>46273</v>
      </c>
      <c r="F10" s="13">
        <v>52632</v>
      </c>
      <c r="G10" s="13">
        <v>62101</v>
      </c>
      <c r="H10" s="13">
        <v>60914</v>
      </c>
      <c r="I10" s="13">
        <v>11539</v>
      </c>
      <c r="J10" s="13">
        <v>21000</v>
      </c>
      <c r="K10" s="11">
        <f>SUM(B10:J10)</f>
        <v>439341</v>
      </c>
    </row>
    <row r="11" spans="1:11" ht="17.25" customHeight="1">
      <c r="A11" s="30" t="s">
        <v>19</v>
      </c>
      <c r="B11" s="13">
        <v>514</v>
      </c>
      <c r="C11" s="13">
        <v>590</v>
      </c>
      <c r="D11" s="13">
        <v>353</v>
      </c>
      <c r="E11" s="13">
        <v>108</v>
      </c>
      <c r="F11" s="13">
        <v>637</v>
      </c>
      <c r="G11" s="13">
        <v>1683</v>
      </c>
      <c r="H11" s="13">
        <v>32</v>
      </c>
      <c r="I11" s="13">
        <v>47</v>
      </c>
      <c r="J11" s="13">
        <v>0</v>
      </c>
      <c r="K11" s="11">
        <f>SUM(B11:J11)</f>
        <v>3964</v>
      </c>
    </row>
    <row r="12" spans="1:11" ht="17.25" customHeight="1">
      <c r="A12" s="15" t="s">
        <v>31</v>
      </c>
      <c r="B12" s="17">
        <f aca="true" t="shared" si="3" ref="B12:J12">SUM(B13:B15)</f>
        <v>299423</v>
      </c>
      <c r="C12" s="17">
        <f t="shared" si="3"/>
        <v>407096</v>
      </c>
      <c r="D12" s="17">
        <f t="shared" si="3"/>
        <v>401327</v>
      </c>
      <c r="E12" s="17">
        <f t="shared" si="3"/>
        <v>281197</v>
      </c>
      <c r="F12" s="17">
        <f t="shared" si="3"/>
        <v>373126</v>
      </c>
      <c r="G12" s="17">
        <f t="shared" si="3"/>
        <v>581078</v>
      </c>
      <c r="H12" s="17">
        <f t="shared" si="3"/>
        <v>288100</v>
      </c>
      <c r="I12" s="17">
        <f t="shared" si="3"/>
        <v>56192</v>
      </c>
      <c r="J12" s="17">
        <f t="shared" si="3"/>
        <v>151658</v>
      </c>
      <c r="K12" s="11">
        <f aca="true" t="shared" si="4" ref="K12:K27">SUM(B12:J12)</f>
        <v>2839197</v>
      </c>
    </row>
    <row r="13" spans="1:13" ht="17.25" customHeight="1">
      <c r="A13" s="14" t="s">
        <v>20</v>
      </c>
      <c r="B13" s="13">
        <v>130050</v>
      </c>
      <c r="C13" s="13">
        <v>187770</v>
      </c>
      <c r="D13" s="13">
        <v>190794</v>
      </c>
      <c r="E13" s="13">
        <v>131287</v>
      </c>
      <c r="F13" s="13">
        <v>173466</v>
      </c>
      <c r="G13" s="13">
        <v>261238</v>
      </c>
      <c r="H13" s="13">
        <v>125751</v>
      </c>
      <c r="I13" s="13">
        <v>28591</v>
      </c>
      <c r="J13" s="13">
        <v>71710</v>
      </c>
      <c r="K13" s="11">
        <f t="shared" si="4"/>
        <v>1300657</v>
      </c>
      <c r="L13" s="53"/>
      <c r="M13" s="54"/>
    </row>
    <row r="14" spans="1:12" ht="17.25" customHeight="1">
      <c r="A14" s="14" t="s">
        <v>21</v>
      </c>
      <c r="B14" s="13">
        <v>136992</v>
      </c>
      <c r="C14" s="13">
        <v>171504</v>
      </c>
      <c r="D14" s="13">
        <v>165676</v>
      </c>
      <c r="E14" s="13">
        <v>119608</v>
      </c>
      <c r="F14" s="13">
        <v>161254</v>
      </c>
      <c r="G14" s="13">
        <v>271492</v>
      </c>
      <c r="H14" s="13">
        <v>130220</v>
      </c>
      <c r="I14" s="13">
        <v>20825</v>
      </c>
      <c r="J14" s="13">
        <v>62270</v>
      </c>
      <c r="K14" s="11">
        <f t="shared" si="4"/>
        <v>1239841</v>
      </c>
      <c r="L14" s="53"/>
    </row>
    <row r="15" spans="1:11" ht="17.25" customHeight="1">
      <c r="A15" s="14" t="s">
        <v>22</v>
      </c>
      <c r="B15" s="13">
        <v>32381</v>
      </c>
      <c r="C15" s="13">
        <v>47822</v>
      </c>
      <c r="D15" s="13">
        <v>44857</v>
      </c>
      <c r="E15" s="13">
        <v>30302</v>
      </c>
      <c r="F15" s="13">
        <v>38406</v>
      </c>
      <c r="G15" s="13">
        <v>48348</v>
      </c>
      <c r="H15" s="13">
        <v>32129</v>
      </c>
      <c r="I15" s="13">
        <v>6776</v>
      </c>
      <c r="J15" s="13">
        <v>17678</v>
      </c>
      <c r="K15" s="11">
        <f t="shared" si="4"/>
        <v>298699</v>
      </c>
    </row>
    <row r="16" spans="1:11" ht="17.25" customHeight="1">
      <c r="A16" s="15" t="s">
        <v>117</v>
      </c>
      <c r="B16" s="13">
        <f>B17+B18+B19</f>
        <v>8220</v>
      </c>
      <c r="C16" s="13">
        <f aca="true" t="shared" si="5" ref="C16:J16">C17+C18+C19</f>
        <v>11657</v>
      </c>
      <c r="D16" s="13">
        <f t="shared" si="5"/>
        <v>10742</v>
      </c>
      <c r="E16" s="13">
        <f t="shared" si="5"/>
        <v>7376</v>
      </c>
      <c r="F16" s="13">
        <f t="shared" si="5"/>
        <v>10141</v>
      </c>
      <c r="G16" s="13">
        <f t="shared" si="5"/>
        <v>15647</v>
      </c>
      <c r="H16" s="13">
        <f t="shared" si="5"/>
        <v>7720</v>
      </c>
      <c r="I16" s="13">
        <f t="shared" si="5"/>
        <v>2064</v>
      </c>
      <c r="J16" s="13">
        <f t="shared" si="5"/>
        <v>4075</v>
      </c>
      <c r="K16" s="11">
        <f t="shared" si="4"/>
        <v>77642</v>
      </c>
    </row>
    <row r="17" spans="1:11" ht="17.25" customHeight="1">
      <c r="A17" s="14" t="s">
        <v>118</v>
      </c>
      <c r="B17" s="13">
        <v>4073</v>
      </c>
      <c r="C17" s="13">
        <v>5873</v>
      </c>
      <c r="D17" s="13">
        <v>5074</v>
      </c>
      <c r="E17" s="13">
        <v>3825</v>
      </c>
      <c r="F17" s="13">
        <v>5250</v>
      </c>
      <c r="G17" s="13">
        <v>8503</v>
      </c>
      <c r="H17" s="13">
        <v>4191</v>
      </c>
      <c r="I17" s="13">
        <v>1060</v>
      </c>
      <c r="J17" s="13">
        <v>2058</v>
      </c>
      <c r="K17" s="11">
        <f t="shared" si="4"/>
        <v>39907</v>
      </c>
    </row>
    <row r="18" spans="1:11" ht="17.25" customHeight="1">
      <c r="A18" s="14" t="s">
        <v>119</v>
      </c>
      <c r="B18" s="13">
        <v>280</v>
      </c>
      <c r="C18" s="13">
        <v>355</v>
      </c>
      <c r="D18" s="13">
        <v>376</v>
      </c>
      <c r="E18" s="13">
        <v>303</v>
      </c>
      <c r="F18" s="13">
        <v>397</v>
      </c>
      <c r="G18" s="13">
        <v>764</v>
      </c>
      <c r="H18" s="13">
        <v>335</v>
      </c>
      <c r="I18" s="13">
        <v>83</v>
      </c>
      <c r="J18" s="13">
        <v>147</v>
      </c>
      <c r="K18" s="11">
        <f t="shared" si="4"/>
        <v>3040</v>
      </c>
    </row>
    <row r="19" spans="1:11" ht="17.25" customHeight="1">
      <c r="A19" s="14" t="s">
        <v>120</v>
      </c>
      <c r="B19" s="13">
        <v>3867</v>
      </c>
      <c r="C19" s="13">
        <v>5429</v>
      </c>
      <c r="D19" s="13">
        <v>5292</v>
      </c>
      <c r="E19" s="13">
        <v>3248</v>
      </c>
      <c r="F19" s="13">
        <v>4494</v>
      </c>
      <c r="G19" s="13">
        <v>6380</v>
      </c>
      <c r="H19" s="13">
        <v>3194</v>
      </c>
      <c r="I19" s="13">
        <v>921</v>
      </c>
      <c r="J19" s="13">
        <v>1870</v>
      </c>
      <c r="K19" s="11">
        <f t="shared" si="4"/>
        <v>34695</v>
      </c>
    </row>
    <row r="20" spans="1:11" ht="17.25" customHeight="1">
      <c r="A20" s="16" t="s">
        <v>23</v>
      </c>
      <c r="B20" s="11">
        <f>+B21+B22+B23</f>
        <v>194995</v>
      </c>
      <c r="C20" s="11">
        <f aca="true" t="shared" si="6" ref="C20:J20">+C21+C22+C23</f>
        <v>240199</v>
      </c>
      <c r="D20" s="11">
        <f t="shared" si="6"/>
        <v>266689</v>
      </c>
      <c r="E20" s="11">
        <f t="shared" si="6"/>
        <v>171804</v>
      </c>
      <c r="F20" s="11">
        <f t="shared" si="6"/>
        <v>272886</v>
      </c>
      <c r="G20" s="11">
        <f t="shared" si="6"/>
        <v>469047</v>
      </c>
      <c r="H20" s="11">
        <f t="shared" si="6"/>
        <v>171963</v>
      </c>
      <c r="I20" s="11">
        <f t="shared" si="6"/>
        <v>43002</v>
      </c>
      <c r="J20" s="11">
        <f t="shared" si="6"/>
        <v>96786</v>
      </c>
      <c r="K20" s="11">
        <f t="shared" si="4"/>
        <v>1927371</v>
      </c>
    </row>
    <row r="21" spans="1:12" ht="17.25" customHeight="1">
      <c r="A21" s="12" t="s">
        <v>24</v>
      </c>
      <c r="B21" s="13">
        <v>97078</v>
      </c>
      <c r="C21" s="13">
        <v>129495</v>
      </c>
      <c r="D21" s="13">
        <v>145796</v>
      </c>
      <c r="E21" s="13">
        <v>92457</v>
      </c>
      <c r="F21" s="13">
        <v>145126</v>
      </c>
      <c r="G21" s="13">
        <v>234673</v>
      </c>
      <c r="H21" s="13">
        <v>91179</v>
      </c>
      <c r="I21" s="13">
        <v>24659</v>
      </c>
      <c r="J21" s="13">
        <v>51377</v>
      </c>
      <c r="K21" s="11">
        <f t="shared" si="4"/>
        <v>1011840</v>
      </c>
      <c r="L21" s="53"/>
    </row>
    <row r="22" spans="1:12" ht="17.25" customHeight="1">
      <c r="A22" s="12" t="s">
        <v>25</v>
      </c>
      <c r="B22" s="13">
        <v>80812</v>
      </c>
      <c r="C22" s="13">
        <v>88999</v>
      </c>
      <c r="D22" s="13">
        <v>97406</v>
      </c>
      <c r="E22" s="13">
        <v>65531</v>
      </c>
      <c r="F22" s="13">
        <v>105911</v>
      </c>
      <c r="G22" s="13">
        <v>201221</v>
      </c>
      <c r="H22" s="13">
        <v>66183</v>
      </c>
      <c r="I22" s="13">
        <v>14348</v>
      </c>
      <c r="J22" s="13">
        <v>36070</v>
      </c>
      <c r="K22" s="11">
        <f t="shared" si="4"/>
        <v>756481</v>
      </c>
      <c r="L22" s="53"/>
    </row>
    <row r="23" spans="1:11" ht="17.25" customHeight="1">
      <c r="A23" s="12" t="s">
        <v>26</v>
      </c>
      <c r="B23" s="13">
        <v>17105</v>
      </c>
      <c r="C23" s="13">
        <v>21705</v>
      </c>
      <c r="D23" s="13">
        <v>23487</v>
      </c>
      <c r="E23" s="13">
        <v>13816</v>
      </c>
      <c r="F23" s="13">
        <v>21849</v>
      </c>
      <c r="G23" s="13">
        <v>33153</v>
      </c>
      <c r="H23" s="13">
        <v>14601</v>
      </c>
      <c r="I23" s="13">
        <v>3995</v>
      </c>
      <c r="J23" s="13">
        <v>9339</v>
      </c>
      <c r="K23" s="11">
        <f t="shared" si="4"/>
        <v>159050</v>
      </c>
    </row>
    <row r="24" spans="1:11" ht="17.25" customHeight="1">
      <c r="A24" s="16" t="s">
        <v>27</v>
      </c>
      <c r="B24" s="13">
        <v>50806</v>
      </c>
      <c r="C24" s="13">
        <v>80409</v>
      </c>
      <c r="D24" s="13">
        <v>96852</v>
      </c>
      <c r="E24" s="13">
        <v>57289</v>
      </c>
      <c r="F24" s="13">
        <v>70498</v>
      </c>
      <c r="G24" s="13">
        <v>78625</v>
      </c>
      <c r="H24" s="13">
        <v>39263</v>
      </c>
      <c r="I24" s="13">
        <v>17803</v>
      </c>
      <c r="J24" s="13">
        <v>41727</v>
      </c>
      <c r="K24" s="11">
        <f t="shared" si="4"/>
        <v>533272</v>
      </c>
    </row>
    <row r="25" spans="1:12" ht="17.25" customHeight="1">
      <c r="A25" s="12" t="s">
        <v>28</v>
      </c>
      <c r="B25" s="13">
        <v>32516</v>
      </c>
      <c r="C25" s="13">
        <v>51462</v>
      </c>
      <c r="D25" s="13">
        <v>61985</v>
      </c>
      <c r="E25" s="13">
        <v>36665</v>
      </c>
      <c r="F25" s="13">
        <v>45119</v>
      </c>
      <c r="G25" s="13">
        <v>50320</v>
      </c>
      <c r="H25" s="13">
        <v>25128</v>
      </c>
      <c r="I25" s="13">
        <v>11394</v>
      </c>
      <c r="J25" s="13">
        <v>26705</v>
      </c>
      <c r="K25" s="11">
        <f t="shared" si="4"/>
        <v>341294</v>
      </c>
      <c r="L25" s="53"/>
    </row>
    <row r="26" spans="1:12" ht="17.25" customHeight="1">
      <c r="A26" s="12" t="s">
        <v>29</v>
      </c>
      <c r="B26" s="13">
        <v>18290</v>
      </c>
      <c r="C26" s="13">
        <v>28947</v>
      </c>
      <c r="D26" s="13">
        <v>34867</v>
      </c>
      <c r="E26" s="13">
        <v>20624</v>
      </c>
      <c r="F26" s="13">
        <v>25379</v>
      </c>
      <c r="G26" s="13">
        <v>28305</v>
      </c>
      <c r="H26" s="13">
        <v>14135</v>
      </c>
      <c r="I26" s="13">
        <v>6409</v>
      </c>
      <c r="J26" s="13">
        <v>15022</v>
      </c>
      <c r="K26" s="11">
        <f t="shared" si="4"/>
        <v>191978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5380</v>
      </c>
      <c r="I27" s="11">
        <v>0</v>
      </c>
      <c r="J27" s="11">
        <v>0</v>
      </c>
      <c r="K27" s="11">
        <f t="shared" si="4"/>
        <v>5380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14205.68</v>
      </c>
      <c r="I35" s="19">
        <v>0</v>
      </c>
      <c r="J35" s="19">
        <v>0</v>
      </c>
      <c r="K35" s="23">
        <f>SUM(B35:J35)</f>
        <v>14205.68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1478993.4100000001</v>
      </c>
      <c r="C47" s="22">
        <f aca="true" t="shared" si="9" ref="C47:H47">+C48+C56</f>
        <v>2254360.44</v>
      </c>
      <c r="D47" s="22">
        <f t="shared" si="9"/>
        <v>2645551.1</v>
      </c>
      <c r="E47" s="22">
        <f t="shared" si="9"/>
        <v>1508226.8299999998</v>
      </c>
      <c r="F47" s="22">
        <f t="shared" si="9"/>
        <v>2016636.09</v>
      </c>
      <c r="G47" s="22">
        <f t="shared" si="9"/>
        <v>2687932.07</v>
      </c>
      <c r="H47" s="22">
        <f t="shared" si="9"/>
        <v>1479351.03</v>
      </c>
      <c r="I47" s="22">
        <f>+I48+I56</f>
        <v>585390.01</v>
      </c>
      <c r="J47" s="22">
        <f>+J48+J56</f>
        <v>849920.01</v>
      </c>
      <c r="K47" s="22">
        <f>SUM(B47:J47)</f>
        <v>15506360.99</v>
      </c>
    </row>
    <row r="48" spans="1:11" ht="17.25" customHeight="1">
      <c r="A48" s="16" t="s">
        <v>48</v>
      </c>
      <c r="B48" s="23">
        <f>SUM(B49:B55)</f>
        <v>1461818.79</v>
      </c>
      <c r="C48" s="23">
        <f aca="true" t="shared" si="10" ref="C48:H48">SUM(C49:C55)</f>
        <v>2231659.4699999997</v>
      </c>
      <c r="D48" s="23">
        <f t="shared" si="10"/>
        <v>2622648.39</v>
      </c>
      <c r="E48" s="23">
        <f t="shared" si="10"/>
        <v>1486827.89</v>
      </c>
      <c r="F48" s="23">
        <f t="shared" si="10"/>
        <v>1995815.28</v>
      </c>
      <c r="G48" s="23">
        <f t="shared" si="10"/>
        <v>2659689.65</v>
      </c>
      <c r="H48" s="23">
        <f t="shared" si="10"/>
        <v>1461511.28</v>
      </c>
      <c r="I48" s="23">
        <f>SUM(I49:I55)</f>
        <v>585390.01</v>
      </c>
      <c r="J48" s="23">
        <f>SUM(J49:J55)</f>
        <v>837514.05</v>
      </c>
      <c r="K48" s="23">
        <f aca="true" t="shared" si="11" ref="K48:K56">SUM(B48:J48)</f>
        <v>15342874.81</v>
      </c>
    </row>
    <row r="49" spans="1:11" ht="17.25" customHeight="1">
      <c r="A49" s="35" t="s">
        <v>49</v>
      </c>
      <c r="B49" s="23">
        <f aca="true" t="shared" si="12" ref="B49:H49">ROUND(B30*B7,2)</f>
        <v>1461818.79</v>
      </c>
      <c r="C49" s="23">
        <f t="shared" si="12"/>
        <v>2226709.96</v>
      </c>
      <c r="D49" s="23">
        <f t="shared" si="12"/>
        <v>2622648.39</v>
      </c>
      <c r="E49" s="23">
        <f t="shared" si="12"/>
        <v>1486827.89</v>
      </c>
      <c r="F49" s="23">
        <f t="shared" si="12"/>
        <v>1995815.28</v>
      </c>
      <c r="G49" s="23">
        <f t="shared" si="12"/>
        <v>2659689.65</v>
      </c>
      <c r="H49" s="23">
        <f t="shared" si="12"/>
        <v>1447305.6</v>
      </c>
      <c r="I49" s="23">
        <f>ROUND(I30*I7,2)</f>
        <v>585390.01</v>
      </c>
      <c r="J49" s="23">
        <f>ROUND(J30*J7,2)</f>
        <v>837514.05</v>
      </c>
      <c r="K49" s="23">
        <f t="shared" si="11"/>
        <v>15323719.620000001</v>
      </c>
    </row>
    <row r="50" spans="1:11" ht="17.25" customHeight="1">
      <c r="A50" s="35" t="s">
        <v>50</v>
      </c>
      <c r="B50" s="19">
        <v>0</v>
      </c>
      <c r="C50" s="23">
        <f>ROUND(C31*C7,2)</f>
        <v>4949.51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4949.51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14205.68</v>
      </c>
      <c r="I53" s="32">
        <f>+I35</f>
        <v>0</v>
      </c>
      <c r="J53" s="32">
        <f>+J35</f>
        <v>0</v>
      </c>
      <c r="K53" s="23">
        <f t="shared" si="11"/>
        <v>14205.68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163486.17999999996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-239212.95</v>
      </c>
      <c r="C60" s="36">
        <f t="shared" si="13"/>
        <v>-240384.47</v>
      </c>
      <c r="D60" s="36">
        <f t="shared" si="13"/>
        <v>-234987.72999999998</v>
      </c>
      <c r="E60" s="36">
        <f t="shared" si="13"/>
        <v>-263091.39</v>
      </c>
      <c r="F60" s="36">
        <f t="shared" si="13"/>
        <v>-256823.54</v>
      </c>
      <c r="G60" s="36">
        <f t="shared" si="13"/>
        <v>-289696.31</v>
      </c>
      <c r="H60" s="36">
        <f t="shared" si="13"/>
        <v>-196664.47</v>
      </c>
      <c r="I60" s="36">
        <f t="shared" si="13"/>
        <v>-78871.29000000001</v>
      </c>
      <c r="J60" s="36">
        <f t="shared" si="13"/>
        <v>-89302.13</v>
      </c>
      <c r="K60" s="36">
        <f>SUM(B60:J60)</f>
        <v>-1889034.2800000003</v>
      </c>
    </row>
    <row r="61" spans="1:11" ht="18.75" customHeight="1">
      <c r="A61" s="16" t="s">
        <v>82</v>
      </c>
      <c r="B61" s="36">
        <f aca="true" t="shared" si="14" ref="B61:J61">B62+B63+B64+B65+B66+B67</f>
        <v>-225103.89</v>
      </c>
      <c r="C61" s="36">
        <f t="shared" si="14"/>
        <v>-219723.34</v>
      </c>
      <c r="D61" s="36">
        <f t="shared" si="14"/>
        <v>-214532.52</v>
      </c>
      <c r="E61" s="36">
        <f t="shared" si="14"/>
        <v>-236163.66</v>
      </c>
      <c r="F61" s="36">
        <f t="shared" si="14"/>
        <v>-237783.91</v>
      </c>
      <c r="G61" s="36">
        <f t="shared" si="14"/>
        <v>-261237.71000000002</v>
      </c>
      <c r="H61" s="36">
        <f t="shared" si="14"/>
        <v>-182742</v>
      </c>
      <c r="I61" s="36">
        <f t="shared" si="14"/>
        <v>-34617</v>
      </c>
      <c r="J61" s="36">
        <f t="shared" si="14"/>
        <v>-63000</v>
      </c>
      <c r="K61" s="36">
        <f aca="true" t="shared" si="15" ref="K61:K92">SUM(B61:J61)</f>
        <v>-1674904.03</v>
      </c>
    </row>
    <row r="62" spans="1:11" ht="18.75" customHeight="1">
      <c r="A62" s="12" t="s">
        <v>83</v>
      </c>
      <c r="B62" s="36">
        <f>-ROUND(B9*$D$3,2)</f>
        <v>-156570</v>
      </c>
      <c r="C62" s="36">
        <f aca="true" t="shared" si="16" ref="C62:J62">-ROUND(C9*$D$3,2)</f>
        <v>-213708</v>
      </c>
      <c r="D62" s="36">
        <f t="shared" si="16"/>
        <v>-188739</v>
      </c>
      <c r="E62" s="36">
        <f t="shared" si="16"/>
        <v>-139143</v>
      </c>
      <c r="F62" s="36">
        <f t="shared" si="16"/>
        <v>-159807</v>
      </c>
      <c r="G62" s="36">
        <f t="shared" si="16"/>
        <v>-191352</v>
      </c>
      <c r="H62" s="36">
        <f t="shared" si="16"/>
        <v>-182838</v>
      </c>
      <c r="I62" s="36">
        <f t="shared" si="16"/>
        <v>-34758</v>
      </c>
      <c r="J62" s="36">
        <f t="shared" si="16"/>
        <v>-63000</v>
      </c>
      <c r="K62" s="36">
        <f t="shared" si="15"/>
        <v>-1329915</v>
      </c>
    </row>
    <row r="63" spans="1:11" ht="18.75" customHeight="1">
      <c r="A63" s="12" t="s">
        <v>58</v>
      </c>
      <c r="B63" s="19">
        <v>1542</v>
      </c>
      <c r="C63" s="19">
        <v>1770</v>
      </c>
      <c r="D63" s="19">
        <v>1059</v>
      </c>
      <c r="E63" s="19">
        <v>324</v>
      </c>
      <c r="F63" s="19">
        <v>1911</v>
      </c>
      <c r="G63" s="19">
        <v>5049</v>
      </c>
      <c r="H63" s="19">
        <v>96</v>
      </c>
      <c r="I63" s="19">
        <v>141</v>
      </c>
      <c r="J63" s="19">
        <v>0</v>
      </c>
      <c r="K63" s="19">
        <f t="shared" si="15"/>
        <v>11892</v>
      </c>
    </row>
    <row r="64" spans="1:11" ht="18.75" customHeight="1">
      <c r="A64" s="12" t="s">
        <v>122</v>
      </c>
      <c r="B64" s="36">
        <v>-933</v>
      </c>
      <c r="C64" s="36">
        <v>-75</v>
      </c>
      <c r="D64" s="36">
        <v>-243</v>
      </c>
      <c r="E64" s="36">
        <v>-672</v>
      </c>
      <c r="F64" s="36">
        <v>-501</v>
      </c>
      <c r="G64" s="36">
        <v>-336</v>
      </c>
      <c r="H64" s="36">
        <v>0</v>
      </c>
      <c r="I64" s="36">
        <v>0</v>
      </c>
      <c r="J64" s="36">
        <v>0</v>
      </c>
      <c r="K64" s="36">
        <f t="shared" si="15"/>
        <v>-2760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-69142.89</v>
      </c>
      <c r="C66" s="48">
        <v>-7710.34</v>
      </c>
      <c r="D66" s="48">
        <v>-26609.52</v>
      </c>
      <c r="E66" s="48">
        <v>-96672.66</v>
      </c>
      <c r="F66" s="48">
        <v>-79386.91</v>
      </c>
      <c r="G66" s="48">
        <v>-74598.71</v>
      </c>
      <c r="H66" s="19">
        <v>0</v>
      </c>
      <c r="I66" s="19">
        <v>0</v>
      </c>
      <c r="J66" s="19">
        <v>0</v>
      </c>
      <c r="K66" s="36">
        <f t="shared" si="15"/>
        <v>-354121.03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-26927.730000000003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-44254.29000000001</v>
      </c>
      <c r="J68" s="36">
        <f t="shared" si="17"/>
        <v>-25303.77</v>
      </c>
      <c r="K68" s="36">
        <f t="shared" si="15"/>
        <v>-213131.89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-12518.28</v>
      </c>
      <c r="F92" s="19">
        <v>0</v>
      </c>
      <c r="G92" s="19">
        <v>0</v>
      </c>
      <c r="H92" s="19">
        <v>0</v>
      </c>
      <c r="I92" s="49">
        <v>-7375.91</v>
      </c>
      <c r="J92" s="49">
        <v>-15213.57</v>
      </c>
      <c r="K92" s="49">
        <f t="shared" si="15"/>
        <v>-35107.76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1239780.46</v>
      </c>
      <c r="C97" s="24">
        <f t="shared" si="19"/>
        <v>2013975.9699999997</v>
      </c>
      <c r="D97" s="24">
        <f t="shared" si="19"/>
        <v>2410563.37</v>
      </c>
      <c r="E97" s="24">
        <f t="shared" si="19"/>
        <v>1245135.44</v>
      </c>
      <c r="F97" s="24">
        <f t="shared" si="19"/>
        <v>1759812.5500000003</v>
      </c>
      <c r="G97" s="24">
        <f t="shared" si="19"/>
        <v>2398235.76</v>
      </c>
      <c r="H97" s="24">
        <f t="shared" si="19"/>
        <v>1282686.56</v>
      </c>
      <c r="I97" s="24">
        <f>+I98+I99</f>
        <v>506518.72</v>
      </c>
      <c r="J97" s="24">
        <f>+J98+J99</f>
        <v>760617.88</v>
      </c>
      <c r="K97" s="49">
        <f t="shared" si="18"/>
        <v>13617326.710000003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1222605.8399999999</v>
      </c>
      <c r="C98" s="24">
        <f t="shared" si="20"/>
        <v>1991274.9999999998</v>
      </c>
      <c r="D98" s="24">
        <f t="shared" si="20"/>
        <v>2387660.66</v>
      </c>
      <c r="E98" s="24">
        <f t="shared" si="20"/>
        <v>1223736.5</v>
      </c>
      <c r="F98" s="24">
        <f t="shared" si="20"/>
        <v>1738991.7400000002</v>
      </c>
      <c r="G98" s="24">
        <f t="shared" si="20"/>
        <v>2369993.34</v>
      </c>
      <c r="H98" s="24">
        <f t="shared" si="20"/>
        <v>1264846.81</v>
      </c>
      <c r="I98" s="24">
        <f t="shared" si="20"/>
        <v>506518.72</v>
      </c>
      <c r="J98" s="24">
        <f t="shared" si="20"/>
        <v>749210.28</v>
      </c>
      <c r="K98" s="49">
        <f t="shared" si="18"/>
        <v>13454838.89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162487.81999999998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13617326.719999999</v>
      </c>
      <c r="L105" s="55"/>
    </row>
    <row r="106" spans="1:11" ht="18.75" customHeight="1">
      <c r="A106" s="26" t="s">
        <v>78</v>
      </c>
      <c r="B106" s="27">
        <v>156031.36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156031.36</v>
      </c>
    </row>
    <row r="107" spans="1:11" ht="18.75" customHeight="1">
      <c r="A107" s="26" t="s">
        <v>79</v>
      </c>
      <c r="B107" s="27">
        <v>1083749.09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1083749.09</v>
      </c>
    </row>
    <row r="108" spans="1:11" ht="18.75" customHeight="1">
      <c r="A108" s="26" t="s">
        <v>80</v>
      </c>
      <c r="B108" s="41">
        <v>0</v>
      </c>
      <c r="C108" s="27">
        <f>+C97</f>
        <v>2013975.9699999997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2013975.9699999997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2410563.37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2410563.37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1245135.44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1245135.44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337576.95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337576.95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637744.39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637744.39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784491.22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784491.22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674569.77</v>
      </c>
      <c r="H115" s="41">
        <v>0</v>
      </c>
      <c r="I115" s="41">
        <v>0</v>
      </c>
      <c r="J115" s="41">
        <v>0</v>
      </c>
      <c r="K115" s="42">
        <f t="shared" si="22"/>
        <v>674569.77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56170.29</v>
      </c>
      <c r="H116" s="41">
        <v>0</v>
      </c>
      <c r="I116" s="41">
        <v>0</v>
      </c>
      <c r="J116" s="41">
        <v>0</v>
      </c>
      <c r="K116" s="42">
        <f t="shared" si="22"/>
        <v>56170.29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401902.74</v>
      </c>
      <c r="H117" s="41">
        <v>0</v>
      </c>
      <c r="I117" s="41">
        <v>0</v>
      </c>
      <c r="J117" s="41">
        <v>0</v>
      </c>
      <c r="K117" s="42">
        <f t="shared" si="22"/>
        <v>401902.74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346736.78</v>
      </c>
      <c r="H118" s="41">
        <v>0</v>
      </c>
      <c r="I118" s="41">
        <v>0</v>
      </c>
      <c r="J118" s="41">
        <v>0</v>
      </c>
      <c r="K118" s="42">
        <f t="shared" si="22"/>
        <v>346736.78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918856.18</v>
      </c>
      <c r="H119" s="41">
        <v>0</v>
      </c>
      <c r="I119" s="41">
        <v>0</v>
      </c>
      <c r="J119" s="41">
        <v>0</v>
      </c>
      <c r="K119" s="42">
        <f t="shared" si="22"/>
        <v>918856.18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464274.2</v>
      </c>
      <c r="I120" s="41">
        <v>0</v>
      </c>
      <c r="J120" s="41">
        <v>0</v>
      </c>
      <c r="K120" s="42">
        <f t="shared" si="22"/>
        <v>464274.2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818412.37</v>
      </c>
      <c r="I121" s="41">
        <v>0</v>
      </c>
      <c r="J121" s="41">
        <v>0</v>
      </c>
      <c r="K121" s="42">
        <f t="shared" si="22"/>
        <v>818412.37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506518.72</v>
      </c>
      <c r="J122" s="41">
        <v>0</v>
      </c>
      <c r="K122" s="42">
        <f t="shared" si="22"/>
        <v>506518.72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760617.88</v>
      </c>
      <c r="K123" s="45">
        <f t="shared" si="22"/>
        <v>760617.88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2014-08-13T18:33:01Z</dcterms:modified>
  <cp:category/>
  <cp:version/>
  <cp:contentType/>
  <cp:contentStatus/>
</cp:coreProperties>
</file>