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<sst xmlns="http://schemas.openxmlformats.org/spreadsheetml/2006/main" count="127" uniqueCount="127">
  <si>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</si>
  <si>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</si>
  <si>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</si>
  <si>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</si>
  <si>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</si>
  <si>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</si>
  <si>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</si>
  <si>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</si>
  <si>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</si>
  <si>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</si>
  <si>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</si>
  <si>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</si>
  <si>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</si>
  <si>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</si>
  <si>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</si>
  <si>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</si>
  <si>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</si>
  <si>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</si>
  <si>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</si>
  <si>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</si>
  <si>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</si>
  <si>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</si>
  <si>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</si>
  <si>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</si>
  <si>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</si>
  <si>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</si>
  <si>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</si>
  <si>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</si>
  <si>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</si>
  <si>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</si>
  <si>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</si>
  <si>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</si>
  <si>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</si>
  <si>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</si>
  <si>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</si>
  <si>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</si>
  <si>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</si>
  <si>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</si>
  <si>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</si>
  <si>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</si>
  <si>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</si>
  <si>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</si>
  <si>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</si>
  <si>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</si>
  <si>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</si>
  <si>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</si>
  <si>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</si>
  <si>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</si>
  <si>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</si>
  <si>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</si>
  <si>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</si>
  <si>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</si>
  <si>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</si>
  <si>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</si>
  <si>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</si>
  <si>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</si>
  <si>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</si>
  <si>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</si>
  <si>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</si>
  <si>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</si>
  <si>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</si>
  <si>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</si>
  <si>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</si>
  <si>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</si>
  <si>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</si>
  <si>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</si>
  <si>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</si>
  <si>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</si>
  <si>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</si>
  <si>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</si>
  <si>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</si>
  <si>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</si>
  <si>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</si>
  <si>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</si>
  <si>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</si>
  <si>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</si>
  <si>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</si>
  <si>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</si>
  <si>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</si>
  <si>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</si>
  <si>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</si>
  <si>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</si>
  <si>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</si>
  <si>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</si>
  <si>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</si>
  <si>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</si>
  <si>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</si>
  <si>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</si>
  <si>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</si>
  <si>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</si>
  <si>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</si>
  <si>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</si>
  <si>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</si>
  <si>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</si>
  <si>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</si>
  <si>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</si>
  <si>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</si>
  <si>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</si>
  <si>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</si>
  <si>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</si>
  <si>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</si>
  <si>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</si>
  <si>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</si>
  <si>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</si>
  <si>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</si>
  <si>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</si>
  <si>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</si>
  <si>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</si>
  <si>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</si>
  <si>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</si>
  <si>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</si>
  <si>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</si>
  <si>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</si>
  <si>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</si>
  <si>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</si>
  <si>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</si>
  <si>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</si>
  <si>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</si>
  <si>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</si>
  <si>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</si>
  <si>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</si>
  <si>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</si>
  <si>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</si>
  <si>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</si>
  <si>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</si>
  <si>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</si>
  <si>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06/08/14 - VENCIMENTO 13/08/14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</si>
</sst>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7" sqref="A7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601866</v>
      </c>
      <c r="C7" s="9">
        <f t="shared" si="0"/>
        <v>806823</v>
      </c>
      <c r="D7" s="9">
        <f t="shared" si="0"/>
        <v>837083</v>
      </c>
      <c r="E7" s="9">
        <f t="shared" si="0"/>
        <v>561084</v>
      </c>
      <c r="F7" s="9">
        <f t="shared" si="0"/>
        <v>777596</v>
      </c>
      <c r="G7" s="9">
        <f t="shared" si="0"/>
        <v>1217388</v>
      </c>
      <c r="H7" s="9">
        <f t="shared" si="0"/>
        <v>577198</v>
      </c>
      <c r="I7" s="9">
        <f t="shared" si="0"/>
        <v>131006</v>
      </c>
      <c r="J7" s="9">
        <f t="shared" si="0"/>
        <v>315823</v>
      </c>
      <c r="K7" s="9">
        <f t="shared" si="0"/>
        <v>5825867</v>
      </c>
      <c r="L7" s="53"/>
    </row>
    <row r="8" spans="1:11" ht="17.25" customHeight="1">
      <c r="A8" s="10" t="s">
        <v>121</v>
      </c>
      <c r="B8" s="11">
        <f>B9+B12+B16</f>
        <v>356702</v>
      </c>
      <c r="C8" s="11">
        <f aca="true" t="shared" si="1" ref="C8:J8">C9+C12+C16</f>
        <v>486638</v>
      </c>
      <c r="D8" s="11">
        <f t="shared" si="1"/>
        <v>473058</v>
      </c>
      <c r="E8" s="11">
        <f t="shared" si="1"/>
        <v>331055</v>
      </c>
      <c r="F8" s="11">
        <f t="shared" si="1"/>
        <v>435598</v>
      </c>
      <c r="G8" s="11">
        <f t="shared" si="1"/>
        <v>661129</v>
      </c>
      <c r="H8" s="11">
        <f t="shared" si="1"/>
        <v>357343</v>
      </c>
      <c r="I8" s="11">
        <f t="shared" si="1"/>
        <v>69753</v>
      </c>
      <c r="J8" s="11">
        <f t="shared" si="1"/>
        <v>176845</v>
      </c>
      <c r="K8" s="11">
        <f>SUM(B8:J8)</f>
        <v>3348121</v>
      </c>
    </row>
    <row r="9" spans="1:11" ht="17.25" customHeight="1">
      <c r="A9" s="15" t="s">
        <v>17</v>
      </c>
      <c r="B9" s="13">
        <f>+B10+B11</f>
        <v>50746</v>
      </c>
      <c r="C9" s="13">
        <f aca="true" t="shared" si="2" ref="C9:J9">+C10+C11</f>
        <v>70268</v>
      </c>
      <c r="D9" s="13">
        <f t="shared" si="2"/>
        <v>62383</v>
      </c>
      <c r="E9" s="13">
        <f t="shared" si="2"/>
        <v>44866</v>
      </c>
      <c r="F9" s="13">
        <f t="shared" si="2"/>
        <v>53023</v>
      </c>
      <c r="G9" s="13">
        <f t="shared" si="2"/>
        <v>63382</v>
      </c>
      <c r="H9" s="13">
        <f t="shared" si="2"/>
        <v>61533</v>
      </c>
      <c r="I9" s="13">
        <f t="shared" si="2"/>
        <v>11453</v>
      </c>
      <c r="J9" s="13">
        <f t="shared" si="2"/>
        <v>20783</v>
      </c>
      <c r="K9" s="11">
        <f>SUM(B9:J9)</f>
        <v>438437</v>
      </c>
    </row>
    <row r="10" spans="1:11" ht="17.25" customHeight="1">
      <c r="A10" s="30" t="s">
        <v>18</v>
      </c>
      <c r="B10" s="13">
        <v>50746</v>
      </c>
      <c r="C10" s="13">
        <v>70268</v>
      </c>
      <c r="D10" s="13">
        <v>62383</v>
      </c>
      <c r="E10" s="13">
        <v>44866</v>
      </c>
      <c r="F10" s="13">
        <v>53023</v>
      </c>
      <c r="G10" s="13">
        <v>63382</v>
      </c>
      <c r="H10" s="13">
        <v>61533</v>
      </c>
      <c r="I10" s="13">
        <v>11453</v>
      </c>
      <c r="J10" s="13">
        <v>20783</v>
      </c>
      <c r="K10" s="11">
        <f>SUM(B10:J10)</f>
        <v>438437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298043</v>
      </c>
      <c r="C12" s="17">
        <f t="shared" si="3"/>
        <v>405081</v>
      </c>
      <c r="D12" s="17">
        <f t="shared" si="3"/>
        <v>400213</v>
      </c>
      <c r="E12" s="17">
        <f t="shared" si="3"/>
        <v>279076</v>
      </c>
      <c r="F12" s="17">
        <f t="shared" si="3"/>
        <v>372829</v>
      </c>
      <c r="G12" s="17">
        <f t="shared" si="3"/>
        <v>582513</v>
      </c>
      <c r="H12" s="17">
        <f t="shared" si="3"/>
        <v>288084</v>
      </c>
      <c r="I12" s="17">
        <f t="shared" si="3"/>
        <v>56294</v>
      </c>
      <c r="J12" s="17">
        <f t="shared" si="3"/>
        <v>152114</v>
      </c>
      <c r="K12" s="11">
        <f aca="true" t="shared" si="4" ref="K12:K27">SUM(B12:J12)</f>
        <v>2834247</v>
      </c>
    </row>
    <row r="13" spans="1:13" ht="17.25" customHeight="1">
      <c r="A13" s="14" t="s">
        <v>20</v>
      </c>
      <c r="B13" s="13">
        <v>129782</v>
      </c>
      <c r="C13" s="13">
        <v>186850</v>
      </c>
      <c r="D13" s="13">
        <v>189615</v>
      </c>
      <c r="E13" s="13">
        <v>130577</v>
      </c>
      <c r="F13" s="13">
        <v>173395</v>
      </c>
      <c r="G13" s="13">
        <v>262168</v>
      </c>
      <c r="H13" s="13">
        <v>125547</v>
      </c>
      <c r="I13" s="13">
        <v>28478</v>
      </c>
      <c r="J13" s="13">
        <v>71750</v>
      </c>
      <c r="K13" s="11">
        <f t="shared" si="4"/>
        <v>1298162</v>
      </c>
      <c r="L13" s="53"/>
      <c r="M13" s="54"/>
    </row>
    <row r="14" spans="1:12" ht="17.25" customHeight="1">
      <c r="A14" s="14" t="s">
        <v>21</v>
      </c>
      <c r="B14" s="13">
        <v>136882</v>
      </c>
      <c r="C14" s="13">
        <v>171292</v>
      </c>
      <c r="D14" s="13">
        <v>165847</v>
      </c>
      <c r="E14" s="13">
        <v>119217</v>
      </c>
      <c r="F14" s="13">
        <v>161554</v>
      </c>
      <c r="G14" s="13">
        <v>272303</v>
      </c>
      <c r="H14" s="13">
        <v>130823</v>
      </c>
      <c r="I14" s="13">
        <v>20932</v>
      </c>
      <c r="J14" s="13">
        <v>63078</v>
      </c>
      <c r="K14" s="11">
        <f t="shared" si="4"/>
        <v>1241928</v>
      </c>
      <c r="L14" s="53"/>
    </row>
    <row r="15" spans="1:11" ht="17.25" customHeight="1">
      <c r="A15" s="14" t="s">
        <v>22</v>
      </c>
      <c r="B15" s="13">
        <v>31379</v>
      </c>
      <c r="C15" s="13">
        <v>46939</v>
      </c>
      <c r="D15" s="13">
        <v>44751</v>
      </c>
      <c r="E15" s="13">
        <v>29282</v>
      </c>
      <c r="F15" s="13">
        <v>37880</v>
      </c>
      <c r="G15" s="13">
        <v>48042</v>
      </c>
      <c r="H15" s="13">
        <v>31714</v>
      </c>
      <c r="I15" s="13">
        <v>6884</v>
      </c>
      <c r="J15" s="13">
        <v>17286</v>
      </c>
      <c r="K15" s="11">
        <f t="shared" si="4"/>
        <v>294157</v>
      </c>
    </row>
    <row r="16" spans="1:11" ht="17.25" customHeight="1">
      <c r="A16" s="15" t="s">
        <v>117</v>
      </c>
      <c r="B16" s="13">
        <f>B17+B18+B19</f>
        <v>7913</v>
      </c>
      <c r="C16" s="13">
        <f aca="true" t="shared" si="5" ref="C16:J16">C17+C18+C19</f>
        <v>11289</v>
      </c>
      <c r="D16" s="13">
        <f t="shared" si="5"/>
        <v>10462</v>
      </c>
      <c r="E16" s="13">
        <f t="shared" si="5"/>
        <v>7113</v>
      </c>
      <c r="F16" s="13">
        <f t="shared" si="5"/>
        <v>9746</v>
      </c>
      <c r="G16" s="13">
        <f t="shared" si="5"/>
        <v>15234</v>
      </c>
      <c r="H16" s="13">
        <f t="shared" si="5"/>
        <v>7726</v>
      </c>
      <c r="I16" s="13">
        <f t="shared" si="5"/>
        <v>2006</v>
      </c>
      <c r="J16" s="13">
        <f t="shared" si="5"/>
        <v>3948</v>
      </c>
      <c r="K16" s="11">
        <f t="shared" si="4"/>
        <v>75437</v>
      </c>
    </row>
    <row r="17" spans="1:11" ht="17.25" customHeight="1">
      <c r="A17" s="14" t="s">
        <v>118</v>
      </c>
      <c r="B17" s="13">
        <v>4057</v>
      </c>
      <c r="C17" s="13">
        <v>5917</v>
      </c>
      <c r="D17" s="13">
        <v>5148</v>
      </c>
      <c r="E17" s="13">
        <v>3824</v>
      </c>
      <c r="F17" s="13">
        <v>5297</v>
      </c>
      <c r="G17" s="13">
        <v>8634</v>
      </c>
      <c r="H17" s="13">
        <v>4364</v>
      </c>
      <c r="I17" s="13">
        <v>1052</v>
      </c>
      <c r="J17" s="13">
        <v>2027</v>
      </c>
      <c r="K17" s="11">
        <f t="shared" si="4"/>
        <v>40320</v>
      </c>
    </row>
    <row r="18" spans="1:11" ht="17.25" customHeight="1">
      <c r="A18" s="14" t="s">
        <v>119</v>
      </c>
      <c r="B18" s="13">
        <v>277</v>
      </c>
      <c r="C18" s="13">
        <v>360</v>
      </c>
      <c r="D18" s="13">
        <v>377</v>
      </c>
      <c r="E18" s="13">
        <v>304</v>
      </c>
      <c r="F18" s="13">
        <v>381</v>
      </c>
      <c r="G18" s="13">
        <v>746</v>
      </c>
      <c r="H18" s="13">
        <v>316</v>
      </c>
      <c r="I18" s="13">
        <v>91</v>
      </c>
      <c r="J18" s="13">
        <v>146</v>
      </c>
      <c r="K18" s="11">
        <f t="shared" si="4"/>
        <v>2998</v>
      </c>
    </row>
    <row r="19" spans="1:11" ht="17.25" customHeight="1">
      <c r="A19" s="14" t="s">
        <v>120</v>
      </c>
      <c r="B19" s="13">
        <v>3579</v>
      </c>
      <c r="C19" s="13">
        <v>5012</v>
      </c>
      <c r="D19" s="13">
        <v>4937</v>
      </c>
      <c r="E19" s="13">
        <v>2985</v>
      </c>
      <c r="F19" s="13">
        <v>4068</v>
      </c>
      <c r="G19" s="13">
        <v>5854</v>
      </c>
      <c r="H19" s="13">
        <v>3046</v>
      </c>
      <c r="I19" s="13">
        <v>863</v>
      </c>
      <c r="J19" s="13">
        <v>1775</v>
      </c>
      <c r="K19" s="11">
        <f t="shared" si="4"/>
        <v>32119</v>
      </c>
    </row>
    <row r="20" spans="1:11" ht="17.25" customHeight="1">
      <c r="A20" s="16" t="s">
        <v>23</v>
      </c>
      <c r="B20" s="11">
        <f>+B21+B22+B23</f>
        <v>194795</v>
      </c>
      <c r="C20" s="11">
        <f aca="true" t="shared" si="6" ref="C20:J20">+C21+C22+C23</f>
        <v>239480</v>
      </c>
      <c r="D20" s="11">
        <f t="shared" si="6"/>
        <v>268087</v>
      </c>
      <c r="E20" s="11">
        <f t="shared" si="6"/>
        <v>172152</v>
      </c>
      <c r="F20" s="11">
        <f t="shared" si="6"/>
        <v>270979</v>
      </c>
      <c r="G20" s="11">
        <f t="shared" si="6"/>
        <v>476649</v>
      </c>
      <c r="H20" s="11">
        <f t="shared" si="6"/>
        <v>173386</v>
      </c>
      <c r="I20" s="11">
        <f t="shared" si="6"/>
        <v>43242</v>
      </c>
      <c r="J20" s="11">
        <f t="shared" si="6"/>
        <v>96786</v>
      </c>
      <c r="K20" s="11">
        <f t="shared" si="4"/>
        <v>1935556</v>
      </c>
    </row>
    <row r="21" spans="1:12" ht="17.25" customHeight="1">
      <c r="A21" s="12" t="s">
        <v>24</v>
      </c>
      <c r="B21" s="13">
        <v>96688</v>
      </c>
      <c r="C21" s="13">
        <v>128957</v>
      </c>
      <c r="D21" s="13">
        <v>146153</v>
      </c>
      <c r="E21" s="13">
        <v>92655</v>
      </c>
      <c r="F21" s="13">
        <v>143768</v>
      </c>
      <c r="G21" s="13">
        <v>238491</v>
      </c>
      <c r="H21" s="13">
        <v>91590</v>
      </c>
      <c r="I21" s="13">
        <v>24813</v>
      </c>
      <c r="J21" s="13">
        <v>51130</v>
      </c>
      <c r="K21" s="11">
        <f t="shared" si="4"/>
        <v>1014245</v>
      </c>
      <c r="L21" s="53"/>
    </row>
    <row r="22" spans="1:12" ht="17.25" customHeight="1">
      <c r="A22" s="12" t="s">
        <v>25</v>
      </c>
      <c r="B22" s="13">
        <v>81268</v>
      </c>
      <c r="C22" s="13">
        <v>89387</v>
      </c>
      <c r="D22" s="13">
        <v>98523</v>
      </c>
      <c r="E22" s="13">
        <v>65987</v>
      </c>
      <c r="F22" s="13">
        <v>105727</v>
      </c>
      <c r="G22" s="13">
        <v>205030</v>
      </c>
      <c r="H22" s="13">
        <v>67108</v>
      </c>
      <c r="I22" s="13">
        <v>14461</v>
      </c>
      <c r="J22" s="13">
        <v>36434</v>
      </c>
      <c r="K22" s="11">
        <f t="shared" si="4"/>
        <v>763925</v>
      </c>
      <c r="L22" s="53"/>
    </row>
    <row r="23" spans="1:11" ht="17.25" customHeight="1">
      <c r="A23" s="12" t="s">
        <v>26</v>
      </c>
      <c r="B23" s="13">
        <v>16839</v>
      </c>
      <c r="C23" s="13">
        <v>21136</v>
      </c>
      <c r="D23" s="13">
        <v>23411</v>
      </c>
      <c r="E23" s="13">
        <v>13510</v>
      </c>
      <c r="F23" s="13">
        <v>21484</v>
      </c>
      <c r="G23" s="13">
        <v>33128</v>
      </c>
      <c r="H23" s="13">
        <v>14688</v>
      </c>
      <c r="I23" s="13">
        <v>3968</v>
      </c>
      <c r="J23" s="13">
        <v>9222</v>
      </c>
      <c r="K23" s="11">
        <f t="shared" si="4"/>
        <v>157386</v>
      </c>
    </row>
    <row r="24" spans="1:11" ht="17.25" customHeight="1">
      <c r="A24" s="16" t="s">
        <v>27</v>
      </c>
      <c r="B24" s="13">
        <v>50369</v>
      </c>
      <c r="C24" s="13">
        <v>80705</v>
      </c>
      <c r="D24" s="13">
        <v>95938</v>
      </c>
      <c r="E24" s="13">
        <v>57877</v>
      </c>
      <c r="F24" s="13">
        <v>71019</v>
      </c>
      <c r="G24" s="13">
        <v>79610</v>
      </c>
      <c r="H24" s="13">
        <v>39299</v>
      </c>
      <c r="I24" s="13">
        <v>18011</v>
      </c>
      <c r="J24" s="13">
        <v>42192</v>
      </c>
      <c r="K24" s="11">
        <f t="shared" si="4"/>
        <v>535020</v>
      </c>
    </row>
    <row r="25" spans="1:12" ht="17.25" customHeight="1">
      <c r="A25" s="12" t="s">
        <v>28</v>
      </c>
      <c r="B25" s="13">
        <v>32236</v>
      </c>
      <c r="C25" s="13">
        <v>51651</v>
      </c>
      <c r="D25" s="13">
        <v>61400</v>
      </c>
      <c r="E25" s="13">
        <v>37041</v>
      </c>
      <c r="F25" s="13">
        <v>45452</v>
      </c>
      <c r="G25" s="13">
        <v>50950</v>
      </c>
      <c r="H25" s="13">
        <v>25151</v>
      </c>
      <c r="I25" s="13">
        <v>11527</v>
      </c>
      <c r="J25" s="13">
        <v>27003</v>
      </c>
      <c r="K25" s="11">
        <f t="shared" si="4"/>
        <v>342411</v>
      </c>
      <c r="L25" s="53"/>
    </row>
    <row r="26" spans="1:12" ht="17.25" customHeight="1">
      <c r="A26" s="12" t="s">
        <v>29</v>
      </c>
      <c r="B26" s="13">
        <v>18133</v>
      </c>
      <c r="C26" s="13">
        <v>29054</v>
      </c>
      <c r="D26" s="13">
        <v>34538</v>
      </c>
      <c r="E26" s="13">
        <v>20836</v>
      </c>
      <c r="F26" s="13">
        <v>25567</v>
      </c>
      <c r="G26" s="13">
        <v>28660</v>
      </c>
      <c r="H26" s="13">
        <v>14148</v>
      </c>
      <c r="I26" s="13">
        <v>6484</v>
      </c>
      <c r="J26" s="13">
        <v>15189</v>
      </c>
      <c r="K26" s="11">
        <f t="shared" si="4"/>
        <v>192609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7170</v>
      </c>
      <c r="I27" s="11">
        <v>0</v>
      </c>
      <c r="J27" s="11">
        <v>0</v>
      </c>
      <c r="K27" s="11">
        <f t="shared" si="4"/>
        <v>7170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9687.37</v>
      </c>
      <c r="I35" s="19">
        <v>0</v>
      </c>
      <c r="J35" s="19">
        <v>0</v>
      </c>
      <c r="K35" s="23">
        <f>SUM(B35:J35)</f>
        <v>9687.37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1469898.58</v>
      </c>
      <c r="C47" s="22">
        <f aca="true" t="shared" si="9" ref="C47:H47">+C48+C56</f>
        <v>2243970.21</v>
      </c>
      <c r="D47" s="22">
        <f t="shared" si="9"/>
        <v>2641047.21</v>
      </c>
      <c r="E47" s="22">
        <f t="shared" si="9"/>
        <v>1500416.3599999999</v>
      </c>
      <c r="F47" s="22">
        <f t="shared" si="9"/>
        <v>2010688.97</v>
      </c>
      <c r="G47" s="22">
        <f t="shared" si="9"/>
        <v>2708200.36</v>
      </c>
      <c r="H47" s="22">
        <f t="shared" si="9"/>
        <v>1484490.31</v>
      </c>
      <c r="I47" s="22">
        <f>+I48+I56</f>
        <v>586998.58</v>
      </c>
      <c r="J47" s="22">
        <f>+J48+J56</f>
        <v>851452.9199999999</v>
      </c>
      <c r="K47" s="22">
        <f>SUM(B47:J47)</f>
        <v>15497163.5</v>
      </c>
    </row>
    <row r="48" spans="1:11" ht="17.25" customHeight="1">
      <c r="A48" s="16" t="s">
        <v>48</v>
      </c>
      <c r="B48" s="23">
        <f>SUM(B49:B55)</f>
        <v>1452723.96</v>
      </c>
      <c r="C48" s="23">
        <f aca="true" t="shared" si="10" ref="C48:H48">SUM(C49:C55)</f>
        <v>2221269.2399999998</v>
      </c>
      <c r="D48" s="23">
        <f t="shared" si="10"/>
        <v>2618144.5</v>
      </c>
      <c r="E48" s="23">
        <f t="shared" si="10"/>
        <v>1479017.42</v>
      </c>
      <c r="F48" s="23">
        <f t="shared" si="10"/>
        <v>1989868.16</v>
      </c>
      <c r="G48" s="23">
        <f t="shared" si="10"/>
        <v>2679957.94</v>
      </c>
      <c r="H48" s="23">
        <f t="shared" si="10"/>
        <v>1466650.56</v>
      </c>
      <c r="I48" s="23">
        <f>SUM(I49:I55)</f>
        <v>586998.58</v>
      </c>
      <c r="J48" s="23">
        <f>SUM(J49:J55)</f>
        <v>839046.96</v>
      </c>
      <c r="K48" s="23">
        <f aca="true" t="shared" si="11" ref="K48:K56">SUM(B48:J48)</f>
        <v>15333677.32</v>
      </c>
    </row>
    <row r="49" spans="1:11" ht="17.25" customHeight="1">
      <c r="A49" s="35" t="s">
        <v>49</v>
      </c>
      <c r="B49" s="23">
        <f aca="true" t="shared" si="12" ref="B49:H49">ROUND(B30*B7,2)</f>
        <v>1452723.96</v>
      </c>
      <c r="C49" s="23">
        <f t="shared" si="12"/>
        <v>2216342.78</v>
      </c>
      <c r="D49" s="23">
        <f t="shared" si="12"/>
        <v>2618144.5</v>
      </c>
      <c r="E49" s="23">
        <f t="shared" si="12"/>
        <v>1479017.42</v>
      </c>
      <c r="F49" s="23">
        <f t="shared" si="12"/>
        <v>1989868.16</v>
      </c>
      <c r="G49" s="23">
        <f t="shared" si="12"/>
        <v>2679957.94</v>
      </c>
      <c r="H49" s="23">
        <f t="shared" si="12"/>
        <v>1456963.19</v>
      </c>
      <c r="I49" s="23">
        <f>ROUND(I30*I7,2)</f>
        <v>586998.58</v>
      </c>
      <c r="J49" s="23">
        <f>ROUND(J30*J7,2)</f>
        <v>839046.96</v>
      </c>
      <c r="K49" s="23">
        <f t="shared" si="11"/>
        <v>15319063.489999998</v>
      </c>
    </row>
    <row r="50" spans="1:11" ht="17.25" customHeight="1">
      <c r="A50" s="35" t="s">
        <v>50</v>
      </c>
      <c r="B50" s="19">
        <v>0</v>
      </c>
      <c r="C50" s="23">
        <f>ROUND(C31*C7,2)</f>
        <v>4926.46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4926.46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9687.37</v>
      </c>
      <c r="I53" s="32">
        <f>+I35</f>
        <v>0</v>
      </c>
      <c r="J53" s="32">
        <f>+J35</f>
        <v>0</v>
      </c>
      <c r="K53" s="23">
        <f t="shared" si="11"/>
        <v>9687.37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17174.62</v>
      </c>
      <c r="C56" s="37">
        <v>22700.97</v>
      </c>
      <c r="D56" s="37">
        <v>22902.71</v>
      </c>
      <c r="E56" s="37">
        <v>21398.94</v>
      </c>
      <c r="F56" s="37">
        <v>20820.81</v>
      </c>
      <c r="G56" s="37">
        <v>28242.42</v>
      </c>
      <c r="H56" s="37">
        <v>17839.75</v>
      </c>
      <c r="I56" s="19">
        <v>0</v>
      </c>
      <c r="J56" s="37">
        <v>12405.96</v>
      </c>
      <c r="K56" s="37">
        <f t="shared" si="11"/>
        <v>163486.17999999996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-229804.06</v>
      </c>
      <c r="C60" s="36">
        <f t="shared" si="13"/>
        <v>-239916.87</v>
      </c>
      <c r="D60" s="36">
        <f t="shared" si="13"/>
        <v>-240342.25999999998</v>
      </c>
      <c r="E60" s="36">
        <f t="shared" si="13"/>
        <v>-270454.92</v>
      </c>
      <c r="F60" s="36">
        <f t="shared" si="13"/>
        <v>-260632.09000000003</v>
      </c>
      <c r="G60" s="36">
        <f t="shared" si="13"/>
        <v>-288661.24</v>
      </c>
      <c r="H60" s="36">
        <f t="shared" si="13"/>
        <v>-198521.47</v>
      </c>
      <c r="I60" s="36">
        <f t="shared" si="13"/>
        <v>-78633.56</v>
      </c>
      <c r="J60" s="36">
        <f t="shared" si="13"/>
        <v>-88678.56999999999</v>
      </c>
      <c r="K60" s="36">
        <f>SUM(B60:J60)</f>
        <v>-1895645.04</v>
      </c>
    </row>
    <row r="61" spans="1:11" ht="18.75" customHeight="1">
      <c r="A61" s="16" t="s">
        <v>82</v>
      </c>
      <c r="B61" s="36">
        <f aca="true" t="shared" si="14" ref="B61:J61">B62+B63+B64+B65+B66+B67</f>
        <v>-215695</v>
      </c>
      <c r="C61" s="36">
        <f t="shared" si="14"/>
        <v>-219255.74</v>
      </c>
      <c r="D61" s="36">
        <f t="shared" si="14"/>
        <v>-219887.05</v>
      </c>
      <c r="E61" s="36">
        <f t="shared" si="14"/>
        <v>-243592.01</v>
      </c>
      <c r="F61" s="36">
        <f t="shared" si="14"/>
        <v>-241592.46000000002</v>
      </c>
      <c r="G61" s="36">
        <f t="shared" si="14"/>
        <v>-260202.64</v>
      </c>
      <c r="H61" s="36">
        <f t="shared" si="14"/>
        <v>-184599</v>
      </c>
      <c r="I61" s="36">
        <f t="shared" si="14"/>
        <v>-34359</v>
      </c>
      <c r="J61" s="36">
        <f t="shared" si="14"/>
        <v>-62349</v>
      </c>
      <c r="K61" s="36">
        <f aca="true" t="shared" si="15" ref="K61:K92">SUM(B61:J61)</f>
        <v>-1681531.9</v>
      </c>
    </row>
    <row r="62" spans="1:11" ht="18.75" customHeight="1">
      <c r="A62" s="12" t="s">
        <v>83</v>
      </c>
      <c r="B62" s="36">
        <f>-ROUND(B9*$D$3,2)</f>
        <v>-152238</v>
      </c>
      <c r="C62" s="36">
        <f aca="true" t="shared" si="16" ref="C62:J62">-ROUND(C9*$D$3,2)</f>
        <v>-210804</v>
      </c>
      <c r="D62" s="36">
        <f t="shared" si="16"/>
        <v>-187149</v>
      </c>
      <c r="E62" s="36">
        <f t="shared" si="16"/>
        <v>-134598</v>
      </c>
      <c r="F62" s="36">
        <f t="shared" si="16"/>
        <v>-159069</v>
      </c>
      <c r="G62" s="36">
        <f t="shared" si="16"/>
        <v>-190146</v>
      </c>
      <c r="H62" s="36">
        <f t="shared" si="16"/>
        <v>-184599</v>
      </c>
      <c r="I62" s="36">
        <f t="shared" si="16"/>
        <v>-34359</v>
      </c>
      <c r="J62" s="36">
        <f t="shared" si="16"/>
        <v>-62349</v>
      </c>
      <c r="K62" s="36">
        <f t="shared" si="15"/>
        <v>-1315311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-444</v>
      </c>
      <c r="C64" s="36">
        <v>-63</v>
      </c>
      <c r="D64" s="36">
        <v>-318</v>
      </c>
      <c r="E64" s="36">
        <v>-753</v>
      </c>
      <c r="F64" s="36">
        <v>-507</v>
      </c>
      <c r="G64" s="36">
        <v>-303</v>
      </c>
      <c r="H64" s="36">
        <v>0</v>
      </c>
      <c r="I64" s="36">
        <v>0</v>
      </c>
      <c r="J64" s="36">
        <v>0</v>
      </c>
      <c r="K64" s="36">
        <f t="shared" si="15"/>
        <v>-2388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-63013</v>
      </c>
      <c r="C66" s="48">
        <v>-8388.74</v>
      </c>
      <c r="D66" s="48">
        <v>-32420.05</v>
      </c>
      <c r="E66" s="48">
        <v>-108241.01</v>
      </c>
      <c r="F66" s="48">
        <v>-82016.46</v>
      </c>
      <c r="G66" s="48">
        <v>-69753.64</v>
      </c>
      <c r="H66" s="19">
        <v>0</v>
      </c>
      <c r="I66" s="19">
        <v>0</v>
      </c>
      <c r="J66" s="19">
        <v>0</v>
      </c>
      <c r="K66" s="36">
        <f t="shared" si="15"/>
        <v>-363832.9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7" ref="B68:J68">SUM(B69:B92)</f>
        <v>-14109.06</v>
      </c>
      <c r="C68" s="36">
        <f t="shared" si="17"/>
        <v>-20661.13</v>
      </c>
      <c r="D68" s="36">
        <f t="shared" si="17"/>
        <v>-20455.21</v>
      </c>
      <c r="E68" s="36">
        <f t="shared" si="17"/>
        <v>-26862.91</v>
      </c>
      <c r="F68" s="36">
        <f t="shared" si="17"/>
        <v>-19039.63</v>
      </c>
      <c r="G68" s="36">
        <f t="shared" si="17"/>
        <v>-28458.6</v>
      </c>
      <c r="H68" s="36">
        <f t="shared" si="17"/>
        <v>-13922.47</v>
      </c>
      <c r="I68" s="36">
        <f t="shared" si="17"/>
        <v>-44274.560000000005</v>
      </c>
      <c r="J68" s="36">
        <f t="shared" si="17"/>
        <v>-25331.21</v>
      </c>
      <c r="K68" s="36">
        <f t="shared" si="15"/>
        <v>-213114.78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-831.45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-831.45</v>
      </c>
    </row>
    <row r="70" spans="1:11" ht="18.75" customHeight="1">
      <c r="A70" s="12" t="s">
        <v>63</v>
      </c>
      <c r="B70" s="19">
        <v>0</v>
      </c>
      <c r="C70" s="36">
        <v>-179.31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-229.67000000000002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5"/>
        <v>-3432.3900000000003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-14109.06</v>
      </c>
      <c r="C73" s="36">
        <v>-20481.82</v>
      </c>
      <c r="D73" s="36">
        <v>-19362.28</v>
      </c>
      <c r="E73" s="36">
        <v>-13578</v>
      </c>
      <c r="F73" s="36">
        <v>-18658.98</v>
      </c>
      <c r="G73" s="36">
        <v>-28433.42</v>
      </c>
      <c r="H73" s="36">
        <v>-13922.47</v>
      </c>
      <c r="I73" s="36">
        <v>-4894.39</v>
      </c>
      <c r="J73" s="36">
        <v>-10090.2</v>
      </c>
      <c r="K73" s="49">
        <f t="shared" si="15"/>
        <v>-143530.62000000002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-12453.46</v>
      </c>
      <c r="F92" s="19">
        <v>0</v>
      </c>
      <c r="G92" s="19">
        <v>0</v>
      </c>
      <c r="H92" s="19">
        <v>0</v>
      </c>
      <c r="I92" s="49">
        <v>-7396.18</v>
      </c>
      <c r="J92" s="49">
        <v>-15241.01</v>
      </c>
      <c r="K92" s="49">
        <f t="shared" si="15"/>
        <v>-35090.65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0"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t="shared" si="18"/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1240094.52</v>
      </c>
      <c r="C97" s="24">
        <f t="shared" si="19"/>
        <v>2004053.3399999999</v>
      </c>
      <c r="D97" s="24">
        <f t="shared" si="19"/>
        <v>2400704.95</v>
      </c>
      <c r="E97" s="24">
        <f t="shared" si="19"/>
        <v>1229961.44</v>
      </c>
      <c r="F97" s="24">
        <f t="shared" si="19"/>
        <v>1750056.8800000001</v>
      </c>
      <c r="G97" s="24">
        <f t="shared" si="19"/>
        <v>2419539.1199999996</v>
      </c>
      <c r="H97" s="24">
        <f t="shared" si="19"/>
        <v>1285968.84</v>
      </c>
      <c r="I97" s="24">
        <f>+I98+I99</f>
        <v>508365.01999999996</v>
      </c>
      <c r="J97" s="24">
        <f>+J98+J99</f>
        <v>762774.35</v>
      </c>
      <c r="K97" s="49">
        <f t="shared" si="18"/>
        <v>13601518.459999999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1222919.9</v>
      </c>
      <c r="C98" s="24">
        <f t="shared" si="20"/>
        <v>1981352.3699999999</v>
      </c>
      <c r="D98" s="24">
        <f t="shared" si="20"/>
        <v>2377802.24</v>
      </c>
      <c r="E98" s="24">
        <f t="shared" si="20"/>
        <v>1208562.5</v>
      </c>
      <c r="F98" s="24">
        <f t="shared" si="20"/>
        <v>1729236.07</v>
      </c>
      <c r="G98" s="24">
        <f t="shared" si="20"/>
        <v>2391296.6999999997</v>
      </c>
      <c r="H98" s="24">
        <f t="shared" si="20"/>
        <v>1268129.09</v>
      </c>
      <c r="I98" s="24">
        <f t="shared" si="20"/>
        <v>508365.01999999996</v>
      </c>
      <c r="J98" s="24">
        <f t="shared" si="20"/>
        <v>751366.75</v>
      </c>
      <c r="K98" s="49">
        <f t="shared" si="18"/>
        <v>13439030.639999999</v>
      </c>
      <c r="L98" s="55"/>
    </row>
    <row r="99" spans="1:11" ht="18" customHeight="1">
      <c r="A99" s="16" t="s">
        <v>124</v>
      </c>
      <c r="B99" s="24">
        <f aca="true" t="shared" si="21" ref="B99:J99">IF(+B56+B95+B100&lt;0,0,(B56+B95+B100))</f>
        <v>17174.62</v>
      </c>
      <c r="C99" s="24">
        <f>IF(+C56+C95+C100&lt;0,0,(C56+C95+C100))</f>
        <v>22700.97</v>
      </c>
      <c r="D99" s="24">
        <f t="shared" si="21"/>
        <v>22902.71</v>
      </c>
      <c r="E99" s="24">
        <f t="shared" si="21"/>
        <v>21398.94</v>
      </c>
      <c r="F99" s="24">
        <f t="shared" si="21"/>
        <v>20820.81</v>
      </c>
      <c r="G99" s="24">
        <f t="shared" si="21"/>
        <v>28242.42</v>
      </c>
      <c r="H99" s="24">
        <f t="shared" si="21"/>
        <v>17839.75</v>
      </c>
      <c r="I99" s="19">
        <f t="shared" si="21"/>
        <v>0</v>
      </c>
      <c r="J99" s="24">
        <f t="shared" si="21"/>
        <v>11407.599999999999</v>
      </c>
      <c r="K99" s="49">
        <f t="shared" si="18"/>
        <v>162487.81999999998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13601518.459999997</v>
      </c>
      <c r="L105" s="55"/>
    </row>
    <row r="106" spans="1:11" ht="18.75" customHeight="1">
      <c r="A106" s="26" t="s">
        <v>78</v>
      </c>
      <c r="B106" s="27">
        <v>155704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155704</v>
      </c>
    </row>
    <row r="107" spans="1:11" ht="18.75" customHeight="1">
      <c r="A107" s="26" t="s">
        <v>79</v>
      </c>
      <c r="B107" s="27">
        <v>1084390.53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1084390.53</v>
      </c>
    </row>
    <row r="108" spans="1:11" ht="18.75" customHeight="1">
      <c r="A108" s="26" t="s">
        <v>80</v>
      </c>
      <c r="B108" s="41">
        <v>0</v>
      </c>
      <c r="C108" s="27">
        <f>+C97</f>
        <v>2004053.3399999999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2004053.3399999999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2400704.95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2400704.95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1229961.44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1229961.44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323598.23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323598.23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612079.59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612079.59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814379.06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814379.06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673181.25</v>
      </c>
      <c r="H115" s="41">
        <v>0</v>
      </c>
      <c r="I115" s="41">
        <v>0</v>
      </c>
      <c r="J115" s="41">
        <v>0</v>
      </c>
      <c r="K115" s="42">
        <f t="shared" si="22"/>
        <v>673181.25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56593.54</v>
      </c>
      <c r="H116" s="41">
        <v>0</v>
      </c>
      <c r="I116" s="41">
        <v>0</v>
      </c>
      <c r="J116" s="41">
        <v>0</v>
      </c>
      <c r="K116" s="42">
        <f t="shared" si="22"/>
        <v>56593.54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397508.7</v>
      </c>
      <c r="H117" s="41">
        <v>0</v>
      </c>
      <c r="I117" s="41">
        <v>0</v>
      </c>
      <c r="J117" s="41">
        <v>0</v>
      </c>
      <c r="K117" s="42">
        <f t="shared" si="22"/>
        <v>397508.7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319705.02</v>
      </c>
      <c r="H118" s="41">
        <v>0</v>
      </c>
      <c r="I118" s="41">
        <v>0</v>
      </c>
      <c r="J118" s="41">
        <v>0</v>
      </c>
      <c r="K118" s="42">
        <f t="shared" si="22"/>
        <v>319705.02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972550.6</v>
      </c>
      <c r="H119" s="41">
        <v>0</v>
      </c>
      <c r="I119" s="41">
        <v>0</v>
      </c>
      <c r="J119" s="41">
        <v>0</v>
      </c>
      <c r="K119" s="42">
        <f t="shared" si="22"/>
        <v>972550.6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460262.07</v>
      </c>
      <c r="I120" s="41">
        <v>0</v>
      </c>
      <c r="J120" s="41">
        <v>0</v>
      </c>
      <c r="K120" s="42">
        <f t="shared" si="22"/>
        <v>460262.07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825706.77</v>
      </c>
      <c r="I121" s="41">
        <v>0</v>
      </c>
      <c r="J121" s="41">
        <v>0</v>
      </c>
      <c r="K121" s="42">
        <f t="shared" si="22"/>
        <v>825706.77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508365.02</v>
      </c>
      <c r="J122" s="41">
        <v>0</v>
      </c>
      <c r="K122" s="42">
        <f t="shared" si="22"/>
        <v>508365.02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762774.35</v>
      </c>
      <c r="K123" s="45">
        <f t="shared" si="22"/>
        <v>762774.35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2014-08-12T19:21:37Z</dcterms:modified>
  <cp:category/>
  <cp:version/>
  <cp:contentType/>
  <cp:contentStatus/>
</cp:coreProperties>
</file>