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<sst xmlns="http://schemas.openxmlformats.org/spreadsheetml/2006/main" count="127" uniqueCount="127">
  <si>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</si>
  <si>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</si>
  <si>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</si>
  <si>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</si>
  <si>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</si>
  <si>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</si>
  <si>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</si>
  <si>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</si>
  <si>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</si>
  <si>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</si>
  <si>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</si>
  <si>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</si>
  <si>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</si>
  <si>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</si>
  <si>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</si>
  <si>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</si>
  <si>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</si>
  <si>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</si>
  <si>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</si>
  <si>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</si>
  <si>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</si>
  <si>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</si>
  <si>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</si>
  <si>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</si>
  <si>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</si>
  <si>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</si>
  <si>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</si>
  <si>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</si>
  <si>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</si>
  <si>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</si>
  <si>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</si>
  <si>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</si>
  <si>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</si>
  <si>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</si>
  <si>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</si>
  <si>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</si>
  <si>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</si>
  <si>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</si>
  <si>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</si>
  <si>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</si>
  <si>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</si>
  <si>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</si>
  <si>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</si>
  <si>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</si>
  <si>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</si>
  <si>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</si>
  <si>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</si>
  <si>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</si>
  <si>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</si>
  <si>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</si>
  <si>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</si>
  <si>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</si>
  <si>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</si>
  <si>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</si>
  <si>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</si>
  <si>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</si>
  <si>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</si>
  <si>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</si>
  <si>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</si>
  <si>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</si>
  <si>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</si>
  <si>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</si>
  <si>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</si>
  <si>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</si>
  <si>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</si>
  <si>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</si>
  <si>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</si>
  <si>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</si>
  <si>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</si>
  <si>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</si>
  <si>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</si>
  <si>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</si>
  <si>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</si>
  <si>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</si>
  <si>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</si>
  <si>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</si>
  <si>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</si>
  <si>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</si>
  <si>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</si>
  <si>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</si>
  <si>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</si>
  <si>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</si>
  <si>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</si>
  <si>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</si>
  <si>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</si>
  <si>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</si>
  <si>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</si>
  <si>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</si>
  <si>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</si>
  <si>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</si>
  <si>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</si>
  <si>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</si>
  <si>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</si>
  <si>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</si>
  <si>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</si>
  <si>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</si>
  <si>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</si>
  <si>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</si>
  <si>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</si>
  <si>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</si>
  <si>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</si>
  <si>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</si>
  <si>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</si>
  <si>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</si>
  <si>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</si>
  <si>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</si>
  <si>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</si>
  <si>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</si>
  <si>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</si>
  <si>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</si>
  <si>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</si>
  <si>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</si>
  <si>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</si>
  <si>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</si>
  <si>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</si>
  <si>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</si>
  <si>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</si>
  <si>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</si>
  <si>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</si>
  <si>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</si>
  <si>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</si>
  <si>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</si>
  <si>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</si>
  <si>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</si>
  <si>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</si>
  <si>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</si>
  <si>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05/08/14 - VENCIMENTO 12/08/14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</si>
</sst>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7" sqref="A7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590848</v>
      </c>
      <c r="C7" s="9">
        <f t="shared" si="0"/>
        <v>791388</v>
      </c>
      <c r="D7" s="9">
        <f t="shared" si="0"/>
        <v>816394</v>
      </c>
      <c r="E7" s="9">
        <f t="shared" si="0"/>
        <v>550295</v>
      </c>
      <c r="F7" s="9">
        <f t="shared" si="0"/>
        <v>762895</v>
      </c>
      <c r="G7" s="9">
        <f t="shared" si="0"/>
        <v>1206180</v>
      </c>
      <c r="H7" s="9">
        <f t="shared" si="0"/>
        <v>569473</v>
      </c>
      <c r="I7" s="9">
        <f t="shared" si="0"/>
        <v>126772</v>
      </c>
      <c r="J7" s="9">
        <f t="shared" si="0"/>
        <v>302519</v>
      </c>
      <c r="K7" s="9">
        <f t="shared" si="0"/>
        <v>5716764</v>
      </c>
      <c r="L7" s="53"/>
    </row>
    <row r="8" spans="1:11" ht="17.25" customHeight="1">
      <c r="A8" s="10" t="s">
        <v>121</v>
      </c>
      <c r="B8" s="11">
        <f>B9+B12+B16</f>
        <v>350416</v>
      </c>
      <c r="C8" s="11">
        <f aca="true" t="shared" si="1" ref="C8:J8">C9+C12+C16</f>
        <v>478244</v>
      </c>
      <c r="D8" s="11">
        <f t="shared" si="1"/>
        <v>461577</v>
      </c>
      <c r="E8" s="11">
        <f t="shared" si="1"/>
        <v>325628</v>
      </c>
      <c r="F8" s="11">
        <f t="shared" si="1"/>
        <v>426685</v>
      </c>
      <c r="G8" s="11">
        <f t="shared" si="1"/>
        <v>654119</v>
      </c>
      <c r="H8" s="11">
        <f t="shared" si="1"/>
        <v>352351</v>
      </c>
      <c r="I8" s="11">
        <f t="shared" si="1"/>
        <v>67783</v>
      </c>
      <c r="J8" s="11">
        <f t="shared" si="1"/>
        <v>168927</v>
      </c>
      <c r="K8" s="11">
        <f>SUM(B8:J8)</f>
        <v>3285730</v>
      </c>
    </row>
    <row r="9" spans="1:11" ht="17.25" customHeight="1">
      <c r="A9" s="15" t="s">
        <v>17</v>
      </c>
      <c r="B9" s="13">
        <f>+B10+B11</f>
        <v>49563</v>
      </c>
      <c r="C9" s="13">
        <f aca="true" t="shared" si="2" ref="C9:J9">+C10+C11</f>
        <v>68925</v>
      </c>
      <c r="D9" s="13">
        <f t="shared" si="2"/>
        <v>60620</v>
      </c>
      <c r="E9" s="13">
        <f t="shared" si="2"/>
        <v>43932</v>
      </c>
      <c r="F9" s="13">
        <f t="shared" si="2"/>
        <v>51913</v>
      </c>
      <c r="G9" s="13">
        <f t="shared" si="2"/>
        <v>63038</v>
      </c>
      <c r="H9" s="13">
        <f t="shared" si="2"/>
        <v>61022</v>
      </c>
      <c r="I9" s="13">
        <f t="shared" si="2"/>
        <v>11048</v>
      </c>
      <c r="J9" s="13">
        <f t="shared" si="2"/>
        <v>19656</v>
      </c>
      <c r="K9" s="11">
        <f>SUM(B9:J9)</f>
        <v>429717</v>
      </c>
    </row>
    <row r="10" spans="1:11" ht="17.25" customHeight="1">
      <c r="A10" s="30" t="s">
        <v>18</v>
      </c>
      <c r="B10" s="13">
        <v>49563</v>
      </c>
      <c r="C10" s="13">
        <v>68925</v>
      </c>
      <c r="D10" s="13">
        <v>60620</v>
      </c>
      <c r="E10" s="13">
        <v>43932</v>
      </c>
      <c r="F10" s="13">
        <v>51913</v>
      </c>
      <c r="G10" s="13">
        <v>63038</v>
      </c>
      <c r="H10" s="13">
        <v>61022</v>
      </c>
      <c r="I10" s="13">
        <v>11048</v>
      </c>
      <c r="J10" s="13">
        <v>19656</v>
      </c>
      <c r="K10" s="11">
        <f>SUM(B10:J10)</f>
        <v>429717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293362</v>
      </c>
      <c r="C12" s="17">
        <f t="shared" si="3"/>
        <v>398804</v>
      </c>
      <c r="D12" s="17">
        <f t="shared" si="3"/>
        <v>391215</v>
      </c>
      <c r="E12" s="17">
        <f t="shared" si="3"/>
        <v>274942</v>
      </c>
      <c r="F12" s="17">
        <f t="shared" si="3"/>
        <v>365613</v>
      </c>
      <c r="G12" s="17">
        <f t="shared" si="3"/>
        <v>576587</v>
      </c>
      <c r="H12" s="17">
        <f t="shared" si="3"/>
        <v>284218</v>
      </c>
      <c r="I12" s="17">
        <f t="shared" si="3"/>
        <v>54845</v>
      </c>
      <c r="J12" s="17">
        <f t="shared" si="3"/>
        <v>145679</v>
      </c>
      <c r="K12" s="11">
        <f aca="true" t="shared" si="4" ref="K12:K27">SUM(B12:J12)</f>
        <v>2785265</v>
      </c>
    </row>
    <row r="13" spans="1:13" ht="17.25" customHeight="1">
      <c r="A13" s="14" t="s">
        <v>20</v>
      </c>
      <c r="B13" s="13">
        <v>127760</v>
      </c>
      <c r="C13" s="13">
        <v>183530</v>
      </c>
      <c r="D13" s="13">
        <v>185459</v>
      </c>
      <c r="E13" s="13">
        <v>128389</v>
      </c>
      <c r="F13" s="13">
        <v>170503</v>
      </c>
      <c r="G13" s="13">
        <v>260116</v>
      </c>
      <c r="H13" s="13">
        <v>123570</v>
      </c>
      <c r="I13" s="13">
        <v>27893</v>
      </c>
      <c r="J13" s="13">
        <v>68638</v>
      </c>
      <c r="K13" s="11">
        <f t="shared" si="4"/>
        <v>1275858</v>
      </c>
      <c r="L13" s="53"/>
      <c r="M13" s="54"/>
    </row>
    <row r="14" spans="1:12" ht="17.25" customHeight="1">
      <c r="A14" s="14" t="s">
        <v>21</v>
      </c>
      <c r="B14" s="13">
        <v>134884</v>
      </c>
      <c r="C14" s="13">
        <v>169480</v>
      </c>
      <c r="D14" s="13">
        <v>162000</v>
      </c>
      <c r="E14" s="13">
        <v>118051</v>
      </c>
      <c r="F14" s="13">
        <v>158736</v>
      </c>
      <c r="G14" s="13">
        <v>269453</v>
      </c>
      <c r="H14" s="13">
        <v>129324</v>
      </c>
      <c r="I14" s="13">
        <v>20363</v>
      </c>
      <c r="J14" s="13">
        <v>60567</v>
      </c>
      <c r="K14" s="11">
        <f t="shared" si="4"/>
        <v>1222858</v>
      </c>
      <c r="L14" s="53"/>
    </row>
    <row r="15" spans="1:11" ht="17.25" customHeight="1">
      <c r="A15" s="14" t="s">
        <v>22</v>
      </c>
      <c r="B15" s="13">
        <v>30718</v>
      </c>
      <c r="C15" s="13">
        <v>45794</v>
      </c>
      <c r="D15" s="13">
        <v>43756</v>
      </c>
      <c r="E15" s="13">
        <v>28502</v>
      </c>
      <c r="F15" s="13">
        <v>36374</v>
      </c>
      <c r="G15" s="13">
        <v>47018</v>
      </c>
      <c r="H15" s="13">
        <v>31324</v>
      </c>
      <c r="I15" s="13">
        <v>6589</v>
      </c>
      <c r="J15" s="13">
        <v>16474</v>
      </c>
      <c r="K15" s="11">
        <f t="shared" si="4"/>
        <v>286549</v>
      </c>
    </row>
    <row r="16" spans="1:11" ht="17.25" customHeight="1">
      <c r="A16" s="15" t="s">
        <v>117</v>
      </c>
      <c r="B16" s="13">
        <f>B17+B18+B19</f>
        <v>7491</v>
      </c>
      <c r="C16" s="13">
        <f aca="true" t="shared" si="5" ref="C16:J16">C17+C18+C19</f>
        <v>10515</v>
      </c>
      <c r="D16" s="13">
        <f t="shared" si="5"/>
        <v>9742</v>
      </c>
      <c r="E16" s="13">
        <f t="shared" si="5"/>
        <v>6754</v>
      </c>
      <c r="F16" s="13">
        <f t="shared" si="5"/>
        <v>9159</v>
      </c>
      <c r="G16" s="13">
        <f t="shared" si="5"/>
        <v>14494</v>
      </c>
      <c r="H16" s="13">
        <f t="shared" si="5"/>
        <v>7111</v>
      </c>
      <c r="I16" s="13">
        <f t="shared" si="5"/>
        <v>1890</v>
      </c>
      <c r="J16" s="13">
        <f t="shared" si="5"/>
        <v>3592</v>
      </c>
      <c r="K16" s="11">
        <f t="shared" si="4"/>
        <v>70748</v>
      </c>
    </row>
    <row r="17" spans="1:11" ht="17.25" customHeight="1">
      <c r="A17" s="14" t="s">
        <v>118</v>
      </c>
      <c r="B17" s="13">
        <v>3983</v>
      </c>
      <c r="C17" s="13">
        <v>5786</v>
      </c>
      <c r="D17" s="13">
        <v>4988</v>
      </c>
      <c r="E17" s="13">
        <v>3798</v>
      </c>
      <c r="F17" s="13">
        <v>5170</v>
      </c>
      <c r="G17" s="13">
        <v>8498</v>
      </c>
      <c r="H17" s="13">
        <v>4122</v>
      </c>
      <c r="I17" s="13">
        <v>999</v>
      </c>
      <c r="J17" s="13">
        <v>1938</v>
      </c>
      <c r="K17" s="11">
        <f t="shared" si="4"/>
        <v>39282</v>
      </c>
    </row>
    <row r="18" spans="1:11" ht="17.25" customHeight="1">
      <c r="A18" s="14" t="s">
        <v>119</v>
      </c>
      <c r="B18" s="13">
        <v>293</v>
      </c>
      <c r="C18" s="13">
        <v>341</v>
      </c>
      <c r="D18" s="13">
        <v>389</v>
      </c>
      <c r="E18" s="13">
        <v>285</v>
      </c>
      <c r="F18" s="13">
        <v>389</v>
      </c>
      <c r="G18" s="13">
        <v>770</v>
      </c>
      <c r="H18" s="13">
        <v>320</v>
      </c>
      <c r="I18" s="13">
        <v>94</v>
      </c>
      <c r="J18" s="13">
        <v>166</v>
      </c>
      <c r="K18" s="11">
        <f t="shared" si="4"/>
        <v>3047</v>
      </c>
    </row>
    <row r="19" spans="1:11" ht="17.25" customHeight="1">
      <c r="A19" s="14" t="s">
        <v>120</v>
      </c>
      <c r="B19" s="13">
        <v>3215</v>
      </c>
      <c r="C19" s="13">
        <v>4388</v>
      </c>
      <c r="D19" s="13">
        <v>4365</v>
      </c>
      <c r="E19" s="13">
        <v>2671</v>
      </c>
      <c r="F19" s="13">
        <v>3600</v>
      </c>
      <c r="G19" s="13">
        <v>5226</v>
      </c>
      <c r="H19" s="13">
        <v>2669</v>
      </c>
      <c r="I19" s="13">
        <v>797</v>
      </c>
      <c r="J19" s="13">
        <v>1488</v>
      </c>
      <c r="K19" s="11">
        <f t="shared" si="4"/>
        <v>28419</v>
      </c>
    </row>
    <row r="20" spans="1:11" ht="17.25" customHeight="1">
      <c r="A20" s="16" t="s">
        <v>23</v>
      </c>
      <c r="B20" s="11">
        <f>+B21+B22+B23</f>
        <v>191033</v>
      </c>
      <c r="C20" s="11">
        <f aca="true" t="shared" si="6" ref="C20:J20">+C21+C22+C23</f>
        <v>235582</v>
      </c>
      <c r="D20" s="11">
        <f t="shared" si="6"/>
        <v>262444</v>
      </c>
      <c r="E20" s="11">
        <f t="shared" si="6"/>
        <v>168727</v>
      </c>
      <c r="F20" s="11">
        <f t="shared" si="6"/>
        <v>267218</v>
      </c>
      <c r="G20" s="11">
        <f t="shared" si="6"/>
        <v>473701</v>
      </c>
      <c r="H20" s="11">
        <f t="shared" si="6"/>
        <v>171108</v>
      </c>
      <c r="I20" s="11">
        <f t="shared" si="6"/>
        <v>41925</v>
      </c>
      <c r="J20" s="11">
        <f t="shared" si="6"/>
        <v>94042</v>
      </c>
      <c r="K20" s="11">
        <f t="shared" si="4"/>
        <v>1905780</v>
      </c>
    </row>
    <row r="21" spans="1:12" ht="17.25" customHeight="1">
      <c r="A21" s="12" t="s">
        <v>24</v>
      </c>
      <c r="B21" s="13">
        <v>95180</v>
      </c>
      <c r="C21" s="13">
        <v>126837</v>
      </c>
      <c r="D21" s="13">
        <v>142475</v>
      </c>
      <c r="E21" s="13">
        <v>90999</v>
      </c>
      <c r="F21" s="13">
        <v>142477</v>
      </c>
      <c r="G21" s="13">
        <v>238104</v>
      </c>
      <c r="H21" s="13">
        <v>90656</v>
      </c>
      <c r="I21" s="13">
        <v>23983</v>
      </c>
      <c r="J21" s="13">
        <v>49617</v>
      </c>
      <c r="K21" s="11">
        <f t="shared" si="4"/>
        <v>1000328</v>
      </c>
      <c r="L21" s="53"/>
    </row>
    <row r="22" spans="1:12" ht="17.25" customHeight="1">
      <c r="A22" s="12" t="s">
        <v>25</v>
      </c>
      <c r="B22" s="13">
        <v>79732</v>
      </c>
      <c r="C22" s="13">
        <v>88058</v>
      </c>
      <c r="D22" s="13">
        <v>96842</v>
      </c>
      <c r="E22" s="13">
        <v>64461</v>
      </c>
      <c r="F22" s="13">
        <v>104175</v>
      </c>
      <c r="G22" s="13">
        <v>203235</v>
      </c>
      <c r="H22" s="13">
        <v>65908</v>
      </c>
      <c r="I22" s="13">
        <v>14097</v>
      </c>
      <c r="J22" s="13">
        <v>35543</v>
      </c>
      <c r="K22" s="11">
        <f t="shared" si="4"/>
        <v>752051</v>
      </c>
      <c r="L22" s="53"/>
    </row>
    <row r="23" spans="1:11" ht="17.25" customHeight="1">
      <c r="A23" s="12" t="s">
        <v>26</v>
      </c>
      <c r="B23" s="13">
        <v>16121</v>
      </c>
      <c r="C23" s="13">
        <v>20687</v>
      </c>
      <c r="D23" s="13">
        <v>23127</v>
      </c>
      <c r="E23" s="13">
        <v>13267</v>
      </c>
      <c r="F23" s="13">
        <v>20566</v>
      </c>
      <c r="G23" s="13">
        <v>32362</v>
      </c>
      <c r="H23" s="13">
        <v>14544</v>
      </c>
      <c r="I23" s="13">
        <v>3845</v>
      </c>
      <c r="J23" s="13">
        <v>8882</v>
      </c>
      <c r="K23" s="11">
        <f t="shared" si="4"/>
        <v>153401</v>
      </c>
    </row>
    <row r="24" spans="1:11" ht="17.25" customHeight="1">
      <c r="A24" s="16" t="s">
        <v>27</v>
      </c>
      <c r="B24" s="13">
        <v>49399</v>
      </c>
      <c r="C24" s="13">
        <v>77562</v>
      </c>
      <c r="D24" s="13">
        <v>92373</v>
      </c>
      <c r="E24" s="13">
        <v>55940</v>
      </c>
      <c r="F24" s="13">
        <v>68992</v>
      </c>
      <c r="G24" s="13">
        <v>78360</v>
      </c>
      <c r="H24" s="13">
        <v>38684</v>
      </c>
      <c r="I24" s="13">
        <v>17064</v>
      </c>
      <c r="J24" s="13">
        <v>39550</v>
      </c>
      <c r="K24" s="11">
        <f t="shared" si="4"/>
        <v>517924</v>
      </c>
    </row>
    <row r="25" spans="1:12" ht="17.25" customHeight="1">
      <c r="A25" s="12" t="s">
        <v>28</v>
      </c>
      <c r="B25" s="13">
        <v>31615</v>
      </c>
      <c r="C25" s="13">
        <v>49640</v>
      </c>
      <c r="D25" s="13">
        <v>59119</v>
      </c>
      <c r="E25" s="13">
        <v>35802</v>
      </c>
      <c r="F25" s="13">
        <v>44155</v>
      </c>
      <c r="G25" s="13">
        <v>50150</v>
      </c>
      <c r="H25" s="13">
        <v>24758</v>
      </c>
      <c r="I25" s="13">
        <v>10921</v>
      </c>
      <c r="J25" s="13">
        <v>25312</v>
      </c>
      <c r="K25" s="11">
        <f t="shared" si="4"/>
        <v>331472</v>
      </c>
      <c r="L25" s="53"/>
    </row>
    <row r="26" spans="1:12" ht="17.25" customHeight="1">
      <c r="A26" s="12" t="s">
        <v>29</v>
      </c>
      <c r="B26" s="13">
        <v>17784</v>
      </c>
      <c r="C26" s="13">
        <v>27922</v>
      </c>
      <c r="D26" s="13">
        <v>33254</v>
      </c>
      <c r="E26" s="13">
        <v>20138</v>
      </c>
      <c r="F26" s="13">
        <v>24837</v>
      </c>
      <c r="G26" s="13">
        <v>28210</v>
      </c>
      <c r="H26" s="13">
        <v>13926</v>
      </c>
      <c r="I26" s="13">
        <v>6143</v>
      </c>
      <c r="J26" s="13">
        <v>14238</v>
      </c>
      <c r="K26" s="11">
        <f t="shared" si="4"/>
        <v>186452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7330</v>
      </c>
      <c r="I27" s="11">
        <v>0</v>
      </c>
      <c r="J27" s="11">
        <v>0</v>
      </c>
      <c r="K27" s="11">
        <f t="shared" si="4"/>
        <v>7330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9283.49</v>
      </c>
      <c r="I35" s="19">
        <v>0</v>
      </c>
      <c r="J35" s="19">
        <v>0</v>
      </c>
      <c r="K35" s="23">
        <f>SUM(B35:J35)</f>
        <v>9283.49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1443710.8900000001</v>
      </c>
      <c r="C47" s="22">
        <f aca="true" t="shared" si="9" ref="C47:H47">+C48+C56</f>
        <v>2201476.0300000003</v>
      </c>
      <c r="D47" s="22">
        <f t="shared" si="9"/>
        <v>2576338.2199999997</v>
      </c>
      <c r="E47" s="22">
        <f t="shared" si="9"/>
        <v>1471976.56</v>
      </c>
      <c r="F47" s="22">
        <f t="shared" si="9"/>
        <v>1973069.12</v>
      </c>
      <c r="G47" s="22">
        <f t="shared" si="9"/>
        <v>2683527.07</v>
      </c>
      <c r="H47" s="22">
        <f t="shared" si="9"/>
        <v>1464586.99</v>
      </c>
      <c r="I47" s="22">
        <f>+I48+I56</f>
        <v>568027.3</v>
      </c>
      <c r="J47" s="22">
        <f>+J48+J56</f>
        <v>816108.19</v>
      </c>
      <c r="K47" s="22">
        <f>SUM(B47:J47)</f>
        <v>15198820.370000001</v>
      </c>
    </row>
    <row r="48" spans="1:11" ht="17.25" customHeight="1">
      <c r="A48" s="16" t="s">
        <v>48</v>
      </c>
      <c r="B48" s="23">
        <f>SUM(B49:B55)</f>
        <v>1426129.82</v>
      </c>
      <c r="C48" s="23">
        <f aca="true" t="shared" si="10" ref="C48:H48">SUM(C49:C55)</f>
        <v>2178775.06</v>
      </c>
      <c r="D48" s="23">
        <f t="shared" si="10"/>
        <v>2553435.51</v>
      </c>
      <c r="E48" s="23">
        <f t="shared" si="10"/>
        <v>1450577.62</v>
      </c>
      <c r="F48" s="23">
        <f t="shared" si="10"/>
        <v>1952248.31</v>
      </c>
      <c r="G48" s="23">
        <f t="shared" si="10"/>
        <v>2655284.65</v>
      </c>
      <c r="H48" s="23">
        <f t="shared" si="10"/>
        <v>1446747.24</v>
      </c>
      <c r="I48" s="23">
        <f>SUM(I49:I55)</f>
        <v>568027.3</v>
      </c>
      <c r="J48" s="23">
        <f>SUM(J49:J55)</f>
        <v>803702.23</v>
      </c>
      <c r="K48" s="23">
        <f aca="true" t="shared" si="11" ref="K48:K56">SUM(B48:J48)</f>
        <v>15034927.740000002</v>
      </c>
    </row>
    <row r="49" spans="1:11" ht="17.25" customHeight="1">
      <c r="A49" s="35" t="s">
        <v>49</v>
      </c>
      <c r="B49" s="23">
        <f aca="true" t="shared" si="12" ref="B49:H49">ROUND(B30*B7,2)</f>
        <v>1426129.82</v>
      </c>
      <c r="C49" s="23">
        <f t="shared" si="12"/>
        <v>2173942.84</v>
      </c>
      <c r="D49" s="23">
        <f t="shared" si="12"/>
        <v>2553435.51</v>
      </c>
      <c r="E49" s="23">
        <f t="shared" si="12"/>
        <v>1450577.62</v>
      </c>
      <c r="F49" s="23">
        <f t="shared" si="12"/>
        <v>1952248.31</v>
      </c>
      <c r="G49" s="23">
        <f t="shared" si="12"/>
        <v>2655284.65</v>
      </c>
      <c r="H49" s="23">
        <f t="shared" si="12"/>
        <v>1437463.75</v>
      </c>
      <c r="I49" s="23">
        <f>ROUND(I30*I7,2)</f>
        <v>568027.3</v>
      </c>
      <c r="J49" s="23">
        <f>ROUND(J30*J7,2)</f>
        <v>803702.23</v>
      </c>
      <c r="K49" s="23">
        <f t="shared" si="11"/>
        <v>15020812.030000001</v>
      </c>
    </row>
    <row r="50" spans="1:11" ht="17.25" customHeight="1">
      <c r="A50" s="35" t="s">
        <v>50</v>
      </c>
      <c r="B50" s="19">
        <v>0</v>
      </c>
      <c r="C50" s="23">
        <f>ROUND(C31*C7,2)</f>
        <v>4832.22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4832.22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9283.49</v>
      </c>
      <c r="I53" s="32">
        <f>+I35</f>
        <v>0</v>
      </c>
      <c r="J53" s="32">
        <f>+J35</f>
        <v>0</v>
      </c>
      <c r="K53" s="23">
        <f t="shared" si="11"/>
        <v>9283.49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17581.07</v>
      </c>
      <c r="C56" s="37">
        <v>22700.97</v>
      </c>
      <c r="D56" s="37">
        <v>22902.71</v>
      </c>
      <c r="E56" s="37">
        <v>21398.94</v>
      </c>
      <c r="F56" s="37">
        <v>20820.81</v>
      </c>
      <c r="G56" s="37">
        <v>28242.42</v>
      </c>
      <c r="H56" s="37">
        <v>17839.75</v>
      </c>
      <c r="I56" s="19">
        <v>0</v>
      </c>
      <c r="J56" s="37">
        <v>12405.96</v>
      </c>
      <c r="K56" s="37">
        <f t="shared" si="11"/>
        <v>163892.62999999998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-405698.62</v>
      </c>
      <c r="C60" s="36">
        <f t="shared" si="13"/>
        <v>-233491.51</v>
      </c>
      <c r="D60" s="36">
        <f t="shared" si="13"/>
        <v>-278028.16000000003</v>
      </c>
      <c r="E60" s="36">
        <f t="shared" si="13"/>
        <v>-408577</v>
      </c>
      <c r="F60" s="36">
        <f t="shared" si="13"/>
        <v>-417391.08</v>
      </c>
      <c r="G60" s="36">
        <f t="shared" si="13"/>
        <v>-419383.76</v>
      </c>
      <c r="H60" s="36">
        <f t="shared" si="13"/>
        <v>-196988.47</v>
      </c>
      <c r="I60" s="36">
        <f t="shared" si="13"/>
        <v>-77179.52</v>
      </c>
      <c r="J60" s="36">
        <f t="shared" si="13"/>
        <v>-84664.90000000001</v>
      </c>
      <c r="K60" s="36">
        <f>SUM(B60:J60)</f>
        <v>-2521403.02</v>
      </c>
    </row>
    <row r="61" spans="1:11" ht="18.75" customHeight="1">
      <c r="A61" s="16" t="s">
        <v>82</v>
      </c>
      <c r="B61" s="36">
        <f aca="true" t="shared" si="14" ref="B61:J61">B62+B63+B64+B65+B66+B67</f>
        <v>-391589.56</v>
      </c>
      <c r="C61" s="36">
        <f t="shared" si="14"/>
        <v>-212830.38</v>
      </c>
      <c r="D61" s="36">
        <f t="shared" si="14"/>
        <v>-257572.95</v>
      </c>
      <c r="E61" s="36">
        <f t="shared" si="14"/>
        <v>-381950.14</v>
      </c>
      <c r="F61" s="36">
        <f t="shared" si="14"/>
        <v>-398351.45</v>
      </c>
      <c r="G61" s="36">
        <f t="shared" si="14"/>
        <v>-390925.16000000003</v>
      </c>
      <c r="H61" s="36">
        <f t="shared" si="14"/>
        <v>-183066</v>
      </c>
      <c r="I61" s="36">
        <f t="shared" si="14"/>
        <v>-33144</v>
      </c>
      <c r="J61" s="36">
        <f t="shared" si="14"/>
        <v>-58968</v>
      </c>
      <c r="K61" s="36">
        <f aca="true" t="shared" si="15" ref="K61:K92">SUM(B61:J61)</f>
        <v>-2308397.6399999997</v>
      </c>
    </row>
    <row r="62" spans="1:11" ht="18.75" customHeight="1">
      <c r="A62" s="12" t="s">
        <v>83</v>
      </c>
      <c r="B62" s="36">
        <f>-ROUND(B9*$D$3,2)</f>
        <v>-148689</v>
      </c>
      <c r="C62" s="36">
        <f aca="true" t="shared" si="16" ref="C62:J62">-ROUND(C9*$D$3,2)</f>
        <v>-206775</v>
      </c>
      <c r="D62" s="36">
        <f t="shared" si="16"/>
        <v>-181860</v>
      </c>
      <c r="E62" s="36">
        <f t="shared" si="16"/>
        <v>-131796</v>
      </c>
      <c r="F62" s="36">
        <f t="shared" si="16"/>
        <v>-155739</v>
      </c>
      <c r="G62" s="36">
        <f t="shared" si="16"/>
        <v>-189114</v>
      </c>
      <c r="H62" s="36">
        <f t="shared" si="16"/>
        <v>-183066</v>
      </c>
      <c r="I62" s="36">
        <f t="shared" si="16"/>
        <v>-33144</v>
      </c>
      <c r="J62" s="36">
        <f t="shared" si="16"/>
        <v>-58968</v>
      </c>
      <c r="K62" s="36">
        <f t="shared" si="15"/>
        <v>-1289151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-2028</v>
      </c>
      <c r="C64" s="36">
        <v>-69</v>
      </c>
      <c r="D64" s="36">
        <v>-579</v>
      </c>
      <c r="E64" s="36">
        <v>-1851</v>
      </c>
      <c r="F64" s="36">
        <v>-1527</v>
      </c>
      <c r="G64" s="36">
        <v>-1077</v>
      </c>
      <c r="H64" s="36">
        <v>0</v>
      </c>
      <c r="I64" s="36">
        <v>0</v>
      </c>
      <c r="J64" s="36">
        <v>0</v>
      </c>
      <c r="K64" s="36">
        <f t="shared" si="15"/>
        <v>-7131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-240872.56</v>
      </c>
      <c r="C66" s="48">
        <v>-5986.38</v>
      </c>
      <c r="D66" s="48">
        <v>-75133.95</v>
      </c>
      <c r="E66" s="48">
        <v>-248303.14</v>
      </c>
      <c r="F66" s="48">
        <v>-241085.45</v>
      </c>
      <c r="G66" s="48">
        <v>-200734.16</v>
      </c>
      <c r="H66" s="19">
        <v>0</v>
      </c>
      <c r="I66" s="19">
        <v>0</v>
      </c>
      <c r="J66" s="19">
        <v>0</v>
      </c>
      <c r="K66" s="36">
        <f t="shared" si="15"/>
        <v>-1012115.64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-14109.06</v>
      </c>
      <c r="C68" s="36">
        <f t="shared" si="17"/>
        <v>-20661.13</v>
      </c>
      <c r="D68" s="36">
        <f t="shared" si="17"/>
        <v>-20455.21</v>
      </c>
      <c r="E68" s="36">
        <f t="shared" si="17"/>
        <v>-26626.86</v>
      </c>
      <c r="F68" s="36">
        <f t="shared" si="17"/>
        <v>-19039.63</v>
      </c>
      <c r="G68" s="36">
        <f t="shared" si="17"/>
        <v>-28458.6</v>
      </c>
      <c r="H68" s="36">
        <f t="shared" si="17"/>
        <v>-13922.47</v>
      </c>
      <c r="I68" s="36">
        <f t="shared" si="17"/>
        <v>-44035.520000000004</v>
      </c>
      <c r="J68" s="36">
        <f t="shared" si="17"/>
        <v>-24698.54</v>
      </c>
      <c r="K68" s="36">
        <f t="shared" si="15"/>
        <v>-212007.02000000005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-831.45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-831.45</v>
      </c>
    </row>
    <row r="70" spans="1:11" ht="18.75" customHeight="1">
      <c r="A70" s="12" t="s">
        <v>63</v>
      </c>
      <c r="B70" s="19">
        <v>0</v>
      </c>
      <c r="C70" s="36">
        <v>-179.31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-229.67000000000002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5"/>
        <v>-3432.3900000000003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-14109.06</v>
      </c>
      <c r="C73" s="36">
        <v>-20481.82</v>
      </c>
      <c r="D73" s="36">
        <v>-19362.28</v>
      </c>
      <c r="E73" s="36">
        <v>-13578</v>
      </c>
      <c r="F73" s="36">
        <v>-18658.98</v>
      </c>
      <c r="G73" s="36">
        <v>-28433.42</v>
      </c>
      <c r="H73" s="36">
        <v>-13922.47</v>
      </c>
      <c r="I73" s="36">
        <v>-4894.39</v>
      </c>
      <c r="J73" s="36">
        <v>-10090.2</v>
      </c>
      <c r="K73" s="49">
        <f t="shared" si="15"/>
        <v>-143530.62000000002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-12217.41</v>
      </c>
      <c r="F92" s="19">
        <v>0</v>
      </c>
      <c r="G92" s="19">
        <v>0</v>
      </c>
      <c r="H92" s="19">
        <v>0</v>
      </c>
      <c r="I92" s="49">
        <v>-7157.14</v>
      </c>
      <c r="J92" s="49">
        <v>-14608.34</v>
      </c>
      <c r="K92" s="49">
        <f t="shared" si="15"/>
        <v>-33982.89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1038012.2699999999</v>
      </c>
      <c r="C97" s="24">
        <f t="shared" si="19"/>
        <v>1967984.5200000003</v>
      </c>
      <c r="D97" s="24">
        <f t="shared" si="19"/>
        <v>2298310.0599999996</v>
      </c>
      <c r="E97" s="24">
        <f t="shared" si="19"/>
        <v>1063399.56</v>
      </c>
      <c r="F97" s="24">
        <f t="shared" si="19"/>
        <v>1555678.0400000003</v>
      </c>
      <c r="G97" s="24">
        <f t="shared" si="19"/>
        <v>2264143.3099999996</v>
      </c>
      <c r="H97" s="24">
        <f t="shared" si="19"/>
        <v>1267598.52</v>
      </c>
      <c r="I97" s="24">
        <f>+I98+I99</f>
        <v>490847.78</v>
      </c>
      <c r="J97" s="24">
        <f>+J98+J99</f>
        <v>731443.2899999999</v>
      </c>
      <c r="K97" s="49">
        <f t="shared" si="18"/>
        <v>12677417.349999998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1020431.2</v>
      </c>
      <c r="C98" s="24">
        <f t="shared" si="20"/>
        <v>1945283.5500000003</v>
      </c>
      <c r="D98" s="24">
        <f t="shared" si="20"/>
        <v>2275407.3499999996</v>
      </c>
      <c r="E98" s="24">
        <f t="shared" si="20"/>
        <v>1042000.62</v>
      </c>
      <c r="F98" s="24">
        <f t="shared" si="20"/>
        <v>1534857.2300000002</v>
      </c>
      <c r="G98" s="24">
        <f t="shared" si="20"/>
        <v>2235900.8899999997</v>
      </c>
      <c r="H98" s="24">
        <f t="shared" si="20"/>
        <v>1249758.77</v>
      </c>
      <c r="I98" s="24">
        <f t="shared" si="20"/>
        <v>490847.78</v>
      </c>
      <c r="J98" s="24">
        <f t="shared" si="20"/>
        <v>720035.69</v>
      </c>
      <c r="K98" s="49">
        <f t="shared" si="18"/>
        <v>12514523.079999998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17581.07</v>
      </c>
      <c r="C99" s="24">
        <f>IF(+C56+C95+C100&lt;0,0,(C56+C95+C100))</f>
        <v>22700.97</v>
      </c>
      <c r="D99" s="24">
        <f t="shared" si="21"/>
        <v>22902.71</v>
      </c>
      <c r="E99" s="24">
        <f t="shared" si="21"/>
        <v>21398.94</v>
      </c>
      <c r="F99" s="24">
        <f t="shared" si="21"/>
        <v>20820.81</v>
      </c>
      <c r="G99" s="24">
        <f t="shared" si="21"/>
        <v>28242.42</v>
      </c>
      <c r="H99" s="24">
        <f t="shared" si="21"/>
        <v>17839.75</v>
      </c>
      <c r="I99" s="19">
        <f t="shared" si="21"/>
        <v>0</v>
      </c>
      <c r="J99" s="24">
        <f t="shared" si="21"/>
        <v>11407.599999999999</v>
      </c>
      <c r="K99" s="49">
        <f t="shared" si="18"/>
        <v>162894.27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12677417.34</v>
      </c>
      <c r="L105" s="55"/>
    </row>
    <row r="106" spans="1:11" ht="18.75" customHeight="1">
      <c r="A106" s="26" t="s">
        <v>78</v>
      </c>
      <c r="B106" s="27">
        <v>130242.33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130242.33</v>
      </c>
    </row>
    <row r="107" spans="1:11" ht="18.75" customHeight="1">
      <c r="A107" s="26" t="s">
        <v>79</v>
      </c>
      <c r="B107" s="27">
        <v>907769.94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907769.94</v>
      </c>
    </row>
    <row r="108" spans="1:11" ht="18.75" customHeight="1">
      <c r="A108" s="26" t="s">
        <v>80</v>
      </c>
      <c r="B108" s="41">
        <v>0</v>
      </c>
      <c r="C108" s="27">
        <f>+C97</f>
        <v>1967984.5200000003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1967984.5200000003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2298310.0599999996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2298310.0599999996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1063399.56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1063399.56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341799.16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341799.16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646750.4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646750.4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567128.48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567128.48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650276.27</v>
      </c>
      <c r="H115" s="41">
        <v>0</v>
      </c>
      <c r="I115" s="41">
        <v>0</v>
      </c>
      <c r="J115" s="41">
        <v>0</v>
      </c>
      <c r="K115" s="42">
        <f t="shared" si="22"/>
        <v>650276.27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53587.2</v>
      </c>
      <c r="H116" s="41">
        <v>0</v>
      </c>
      <c r="I116" s="41">
        <v>0</v>
      </c>
      <c r="J116" s="41">
        <v>0</v>
      </c>
      <c r="K116" s="42">
        <f t="shared" si="22"/>
        <v>53587.2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365261.65</v>
      </c>
      <c r="H117" s="41">
        <v>0</v>
      </c>
      <c r="I117" s="41">
        <v>0</v>
      </c>
      <c r="J117" s="41">
        <v>0</v>
      </c>
      <c r="K117" s="42">
        <f t="shared" si="22"/>
        <v>365261.65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331279.94</v>
      </c>
      <c r="H118" s="41">
        <v>0</v>
      </c>
      <c r="I118" s="41">
        <v>0</v>
      </c>
      <c r="J118" s="41">
        <v>0</v>
      </c>
      <c r="K118" s="42">
        <f t="shared" si="22"/>
        <v>331279.94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863738.24</v>
      </c>
      <c r="H119" s="41">
        <v>0</v>
      </c>
      <c r="I119" s="41">
        <v>0</v>
      </c>
      <c r="J119" s="41">
        <v>0</v>
      </c>
      <c r="K119" s="42">
        <f t="shared" si="22"/>
        <v>863738.24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451193.33</v>
      </c>
      <c r="I120" s="41">
        <v>0</v>
      </c>
      <c r="J120" s="41">
        <v>0</v>
      </c>
      <c r="K120" s="42">
        <f t="shared" si="22"/>
        <v>451193.33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816405.19</v>
      </c>
      <c r="I121" s="41">
        <v>0</v>
      </c>
      <c r="J121" s="41">
        <v>0</v>
      </c>
      <c r="K121" s="42">
        <f t="shared" si="22"/>
        <v>816405.19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490847.78</v>
      </c>
      <c r="J122" s="41">
        <v>0</v>
      </c>
      <c r="K122" s="42">
        <f t="shared" si="22"/>
        <v>490847.78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731443.29</v>
      </c>
      <c r="K123" s="45">
        <f t="shared" si="22"/>
        <v>731443.29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2014-08-11T18:47:30Z</dcterms:modified>
  <cp:category/>
  <cp:version/>
  <cp:contentType/>
  <cp:contentStatus/>
</cp:coreProperties>
</file>