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<sst xmlns="http://schemas.openxmlformats.org/spreadsheetml/2006/main" count="129" uniqueCount="129">
  <si>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</si>
  <si>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</si>
  <si>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</si>
  <si>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</si>
  <si>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</si>
  <si>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</si>
  <si>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</si>
  <si>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</si>
  <si>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</si>
  <si>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</si>
  <si>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</si>
  <si>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</si>
  <si>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</si>
  <si>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</si>
  <si>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</si>
  <si>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</si>
  <si>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</si>
  <si>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</si>
  <si>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</si>
  <si>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</si>
  <si>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</si>
  <si>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</si>
  <si>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</si>
  <si>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</si>
  <si>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</si>
  <si>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</si>
  <si>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</si>
  <si>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</si>
  <si>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</si>
  <si>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</si>
  <si>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</si>
  <si>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</si>
  <si>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</si>
  <si>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</si>
  <si>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</si>
  <si>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</si>
  <si>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</si>
  <si>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</si>
  <si>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</si>
  <si>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</si>
  <si>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</si>
  <si>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</si>
  <si>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</si>
  <si>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</si>
  <si>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</si>
  <si>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</si>
  <si>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</si>
  <si>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</si>
  <si>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</si>
  <si>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</si>
  <si>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</si>
  <si>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</si>
  <si>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</si>
  <si>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</si>
  <si>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</si>
  <si>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</si>
  <si>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</si>
  <si>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</si>
  <si>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</si>
  <si>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</si>
  <si>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</si>
  <si>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</si>
  <si>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</si>
  <si>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</si>
  <si>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</si>
  <si>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</si>
  <si>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</si>
  <si>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</si>
  <si>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</si>
  <si>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</si>
  <si>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</si>
  <si>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</si>
  <si>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</si>
  <si>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</si>
  <si>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</si>
  <si>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</si>
  <si>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</si>
  <si>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</si>
  <si>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</si>
  <si>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</si>
  <si>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</si>
  <si>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</si>
  <si>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</si>
  <si>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</si>
  <si>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</si>
  <si>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</si>
  <si>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</si>
  <si>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</si>
  <si>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</si>
  <si>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</si>
  <si>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</si>
  <si>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</si>
  <si>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</si>
  <si>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</si>
  <si>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</si>
  <si>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</si>
  <si>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</si>
  <si>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</si>
  <si>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</si>
  <si>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</si>
  <si>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</si>
  <si>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</si>
  <si>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</si>
  <si>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</si>
  <si>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</si>
  <si>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</si>
  <si>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</si>
  <si>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</si>
  <si>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</si>
  <si>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</si>
  <si>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</si>
  <si>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</si>
  <si>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</si>
  <si>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</si>
  <si>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</si>
  <si>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</si>
  <si>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</si>
  <si>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</si>
  <si>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</si>
  <si>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</si>
  <si>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</si>
  <si>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</si>
  <si>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</si>
  <si>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</si>
  <si>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</si>
  <si>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01/08/14 - VENCIMENTO 08/08/14</t>
  </si>
  <si>
    <t>6.3. Revisão de Remuneração pelo Transporte Coletivo  (1)</t>
  </si>
  <si>
    <t>Nota:</t>
  </si>
  <si>
    <t>(1) Remuneração das linhas da USP do mês de junho/14.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</si>
</sst>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  <xf numFmtId="170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125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2" t="s">
        <v>15</v>
      </c>
      <c r="B4" s="64" t="s">
        <v>114</v>
      </c>
      <c r="C4" s="65"/>
      <c r="D4" s="65"/>
      <c r="E4" s="65"/>
      <c r="F4" s="65"/>
      <c r="G4" s="65"/>
      <c r="H4" s="65"/>
      <c r="I4" s="65"/>
      <c r="J4" s="66"/>
      <c r="K4" s="63" t="s">
        <v>16</v>
      </c>
    </row>
    <row r="5" spans="1:11" ht="38.25">
      <c r="A5" s="62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7" t="s">
        <v>113</v>
      </c>
      <c r="J5" s="67" t="s">
        <v>112</v>
      </c>
      <c r="K5" s="62"/>
    </row>
    <row r="6" spans="1:11" ht="18.75" customHeight="1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8"/>
      <c r="J6" s="68"/>
      <c r="K6" s="62"/>
    </row>
    <row r="7" spans="1:12" ht="17.25" customHeight="1">
      <c r="A7" s="8" t="s">
        <v>30</v>
      </c>
      <c r="B7" s="9">
        <f aca="true" t="shared" si="0" ref="B7:K7">+B8+B20+B24+B27</f>
        <v>565700</v>
      </c>
      <c r="C7" s="9">
        <f t="shared" si="0"/>
        <v>751445</v>
      </c>
      <c r="D7" s="9">
        <f t="shared" si="0"/>
        <v>792481</v>
      </c>
      <c r="E7" s="9">
        <f t="shared" si="0"/>
        <v>530021</v>
      </c>
      <c r="F7" s="9">
        <f t="shared" si="0"/>
        <v>731913</v>
      </c>
      <c r="G7" s="9">
        <f t="shared" si="0"/>
        <v>1154485</v>
      </c>
      <c r="H7" s="9">
        <f t="shared" si="0"/>
        <v>535710</v>
      </c>
      <c r="I7" s="9">
        <f t="shared" si="0"/>
        <v>119813</v>
      </c>
      <c r="J7" s="9">
        <f t="shared" si="0"/>
        <v>298078</v>
      </c>
      <c r="K7" s="9">
        <f t="shared" si="0"/>
        <v>5479646</v>
      </c>
      <c r="L7" s="53"/>
    </row>
    <row r="8" spans="1:11" ht="17.25" customHeight="1">
      <c r="A8" s="10" t="s">
        <v>120</v>
      </c>
      <c r="B8" s="11">
        <f>B9+B12+B16</f>
        <v>336043</v>
      </c>
      <c r="C8" s="11">
        <f aca="true" t="shared" si="1" ref="C8:J8">C9+C12+C16</f>
        <v>453445</v>
      </c>
      <c r="D8" s="11">
        <f t="shared" si="1"/>
        <v>446865</v>
      </c>
      <c r="E8" s="11">
        <f t="shared" si="1"/>
        <v>312061</v>
      </c>
      <c r="F8" s="11">
        <f t="shared" si="1"/>
        <v>407957</v>
      </c>
      <c r="G8" s="11">
        <f t="shared" si="1"/>
        <v>624780</v>
      </c>
      <c r="H8" s="11">
        <f t="shared" si="1"/>
        <v>330232</v>
      </c>
      <c r="I8" s="11">
        <f t="shared" si="1"/>
        <v>63284</v>
      </c>
      <c r="J8" s="11">
        <f t="shared" si="1"/>
        <v>165876</v>
      </c>
      <c r="K8" s="11">
        <f>SUM(B8:J8)</f>
        <v>3140543</v>
      </c>
    </row>
    <row r="9" spans="1:11" ht="17.25" customHeight="1">
      <c r="A9" s="15" t="s">
        <v>17</v>
      </c>
      <c r="B9" s="13">
        <f>+B10+B11</f>
        <v>52391</v>
      </c>
      <c r="C9" s="13">
        <f aca="true" t="shared" si="2" ref="C9:J9">+C10+C11</f>
        <v>72667</v>
      </c>
      <c r="D9" s="13">
        <f t="shared" si="2"/>
        <v>64799</v>
      </c>
      <c r="E9" s="13">
        <f t="shared" si="2"/>
        <v>46159</v>
      </c>
      <c r="F9" s="13">
        <f t="shared" si="2"/>
        <v>55276</v>
      </c>
      <c r="G9" s="13">
        <f t="shared" si="2"/>
        <v>65236</v>
      </c>
      <c r="H9" s="13">
        <f t="shared" si="2"/>
        <v>60368</v>
      </c>
      <c r="I9" s="13">
        <f t="shared" si="2"/>
        <v>11292</v>
      </c>
      <c r="J9" s="13">
        <f t="shared" si="2"/>
        <v>21665</v>
      </c>
      <c r="K9" s="11">
        <f>SUM(B9:J9)</f>
        <v>449853</v>
      </c>
    </row>
    <row r="10" spans="1:11" ht="17.25" customHeight="1">
      <c r="A10" s="30" t="s">
        <v>18</v>
      </c>
      <c r="B10" s="13">
        <v>52391</v>
      </c>
      <c r="C10" s="13">
        <v>72667</v>
      </c>
      <c r="D10" s="13">
        <v>64799</v>
      </c>
      <c r="E10" s="13">
        <v>46159</v>
      </c>
      <c r="F10" s="13">
        <v>55276</v>
      </c>
      <c r="G10" s="13">
        <v>65236</v>
      </c>
      <c r="H10" s="13">
        <v>60368</v>
      </c>
      <c r="I10" s="13">
        <v>11292</v>
      </c>
      <c r="J10" s="13">
        <v>21665</v>
      </c>
      <c r="K10" s="11">
        <f>SUM(B10:J10)</f>
        <v>449853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278612</v>
      </c>
      <c r="C12" s="17">
        <f t="shared" si="3"/>
        <v>373836</v>
      </c>
      <c r="D12" s="17">
        <f t="shared" si="3"/>
        <v>375502</v>
      </c>
      <c r="E12" s="17">
        <f t="shared" si="3"/>
        <v>261290</v>
      </c>
      <c r="F12" s="17">
        <f t="shared" si="3"/>
        <v>346436</v>
      </c>
      <c r="G12" s="17">
        <f t="shared" si="3"/>
        <v>549581</v>
      </c>
      <c r="H12" s="17">
        <f t="shared" si="3"/>
        <v>264980</v>
      </c>
      <c r="I12" s="17">
        <f t="shared" si="3"/>
        <v>50747</v>
      </c>
      <c r="J12" s="17">
        <f t="shared" si="3"/>
        <v>141670</v>
      </c>
      <c r="K12" s="11">
        <f aca="true" t="shared" si="4" ref="K12:K27">SUM(B12:J12)</f>
        <v>2642654</v>
      </c>
    </row>
    <row r="13" spans="1:13" ht="17.25" customHeight="1">
      <c r="A13" s="14" t="s">
        <v>20</v>
      </c>
      <c r="B13" s="13">
        <v>129452</v>
      </c>
      <c r="C13" s="13">
        <v>184782</v>
      </c>
      <c r="D13" s="13">
        <v>191365</v>
      </c>
      <c r="E13" s="13">
        <v>129660</v>
      </c>
      <c r="F13" s="13">
        <v>172735</v>
      </c>
      <c r="G13" s="13">
        <v>263414</v>
      </c>
      <c r="H13" s="13">
        <v>123977</v>
      </c>
      <c r="I13" s="13">
        <v>27660</v>
      </c>
      <c r="J13" s="13">
        <v>72173</v>
      </c>
      <c r="K13" s="11">
        <f t="shared" si="4"/>
        <v>1295218</v>
      </c>
      <c r="L13" s="53"/>
      <c r="M13" s="54"/>
    </row>
    <row r="14" spans="1:12" ht="17.25" customHeight="1">
      <c r="A14" s="14" t="s">
        <v>21</v>
      </c>
      <c r="B14" s="13">
        <v>129052</v>
      </c>
      <c r="C14" s="13">
        <v>159308</v>
      </c>
      <c r="D14" s="13">
        <v>156125</v>
      </c>
      <c r="E14" s="13">
        <v>112759</v>
      </c>
      <c r="F14" s="13">
        <v>149930</v>
      </c>
      <c r="G14" s="13">
        <v>256559</v>
      </c>
      <c r="H14" s="13">
        <v>122624</v>
      </c>
      <c r="I14" s="13">
        <v>18904</v>
      </c>
      <c r="J14" s="13">
        <v>58938</v>
      </c>
      <c r="K14" s="11">
        <f t="shared" si="4"/>
        <v>1164199</v>
      </c>
      <c r="L14" s="53"/>
    </row>
    <row r="15" spans="1:11" ht="17.25" customHeight="1">
      <c r="A15" s="14" t="s">
        <v>22</v>
      </c>
      <c r="B15" s="13">
        <v>20108</v>
      </c>
      <c r="C15" s="13">
        <v>29746</v>
      </c>
      <c r="D15" s="13">
        <v>28012</v>
      </c>
      <c r="E15" s="13">
        <v>18871</v>
      </c>
      <c r="F15" s="13">
        <v>23771</v>
      </c>
      <c r="G15" s="13">
        <v>29608</v>
      </c>
      <c r="H15" s="13">
        <v>18379</v>
      </c>
      <c r="I15" s="13">
        <v>4183</v>
      </c>
      <c r="J15" s="13">
        <v>10559</v>
      </c>
      <c r="K15" s="11">
        <f t="shared" si="4"/>
        <v>183237</v>
      </c>
    </row>
    <row r="16" spans="1:11" ht="17.25" customHeight="1">
      <c r="A16" s="15" t="s">
        <v>116</v>
      </c>
      <c r="B16" s="13">
        <f>B17+B18+B19</f>
        <v>5040</v>
      </c>
      <c r="C16" s="13">
        <f aca="true" t="shared" si="5" ref="C16:J16">C17+C18+C19</f>
        <v>6942</v>
      </c>
      <c r="D16" s="13">
        <f t="shared" si="5"/>
        <v>6564</v>
      </c>
      <c r="E16" s="13">
        <f t="shared" si="5"/>
        <v>4612</v>
      </c>
      <c r="F16" s="13">
        <f t="shared" si="5"/>
        <v>6245</v>
      </c>
      <c r="G16" s="13">
        <f t="shared" si="5"/>
        <v>9963</v>
      </c>
      <c r="H16" s="13">
        <f t="shared" si="5"/>
        <v>4884</v>
      </c>
      <c r="I16" s="13">
        <f t="shared" si="5"/>
        <v>1245</v>
      </c>
      <c r="J16" s="13">
        <f t="shared" si="5"/>
        <v>2541</v>
      </c>
      <c r="K16" s="11">
        <f t="shared" si="4"/>
        <v>48036</v>
      </c>
    </row>
    <row r="17" spans="1:11" ht="17.25" customHeight="1">
      <c r="A17" s="14" t="s">
        <v>117</v>
      </c>
      <c r="B17" s="13">
        <v>3897</v>
      </c>
      <c r="C17" s="13">
        <v>5363</v>
      </c>
      <c r="D17" s="13">
        <v>4853</v>
      </c>
      <c r="E17" s="13">
        <v>3559</v>
      </c>
      <c r="F17" s="13">
        <v>4783</v>
      </c>
      <c r="G17" s="13">
        <v>7880</v>
      </c>
      <c r="H17" s="13">
        <v>3874</v>
      </c>
      <c r="I17" s="13">
        <v>988</v>
      </c>
      <c r="J17" s="13">
        <v>1992</v>
      </c>
      <c r="K17" s="11">
        <f t="shared" si="4"/>
        <v>37189</v>
      </c>
    </row>
    <row r="18" spans="1:11" ht="17.25" customHeight="1">
      <c r="A18" s="14" t="s">
        <v>118</v>
      </c>
      <c r="B18" s="13">
        <v>262</v>
      </c>
      <c r="C18" s="13">
        <v>340</v>
      </c>
      <c r="D18" s="13">
        <v>344</v>
      </c>
      <c r="E18" s="13">
        <v>278</v>
      </c>
      <c r="F18" s="13">
        <v>359</v>
      </c>
      <c r="G18" s="13">
        <v>693</v>
      </c>
      <c r="H18" s="13">
        <v>315</v>
      </c>
      <c r="I18" s="13">
        <v>79</v>
      </c>
      <c r="J18" s="13">
        <v>112</v>
      </c>
      <c r="K18" s="11">
        <f t="shared" si="4"/>
        <v>2782</v>
      </c>
    </row>
    <row r="19" spans="1:11" ht="17.25" customHeight="1">
      <c r="A19" s="14" t="s">
        <v>119</v>
      </c>
      <c r="B19" s="13">
        <v>881</v>
      </c>
      <c r="C19" s="13">
        <v>1239</v>
      </c>
      <c r="D19" s="13">
        <v>1367</v>
      </c>
      <c r="E19" s="13">
        <v>775</v>
      </c>
      <c r="F19" s="13">
        <v>1103</v>
      </c>
      <c r="G19" s="13">
        <v>1390</v>
      </c>
      <c r="H19" s="13">
        <v>695</v>
      </c>
      <c r="I19" s="13">
        <v>178</v>
      </c>
      <c r="J19" s="13">
        <v>437</v>
      </c>
      <c r="K19" s="11">
        <f t="shared" si="4"/>
        <v>8065</v>
      </c>
    </row>
    <row r="20" spans="1:11" ht="17.25" customHeight="1">
      <c r="A20" s="16" t="s">
        <v>23</v>
      </c>
      <c r="B20" s="11">
        <f>+B21+B22+B23</f>
        <v>182726</v>
      </c>
      <c r="C20" s="11">
        <f aca="true" t="shared" si="6" ref="C20:J20">+C21+C22+C23</f>
        <v>224181</v>
      </c>
      <c r="D20" s="11">
        <f t="shared" si="6"/>
        <v>254798</v>
      </c>
      <c r="E20" s="11">
        <f t="shared" si="6"/>
        <v>163997</v>
      </c>
      <c r="F20" s="11">
        <f t="shared" si="6"/>
        <v>258942</v>
      </c>
      <c r="G20" s="11">
        <f t="shared" si="6"/>
        <v>456247</v>
      </c>
      <c r="H20" s="11">
        <f t="shared" si="6"/>
        <v>162144</v>
      </c>
      <c r="I20" s="11">
        <f t="shared" si="6"/>
        <v>40050</v>
      </c>
      <c r="J20" s="11">
        <f t="shared" si="6"/>
        <v>92637</v>
      </c>
      <c r="K20" s="11">
        <f t="shared" si="4"/>
        <v>1835722</v>
      </c>
    </row>
    <row r="21" spans="1:12" ht="17.25" customHeight="1">
      <c r="A21" s="12" t="s">
        <v>24</v>
      </c>
      <c r="B21" s="13">
        <v>96374</v>
      </c>
      <c r="C21" s="13">
        <v>128235</v>
      </c>
      <c r="D21" s="13">
        <v>147977</v>
      </c>
      <c r="E21" s="13">
        <v>93361</v>
      </c>
      <c r="F21" s="13">
        <v>146925</v>
      </c>
      <c r="G21" s="13">
        <v>242753</v>
      </c>
      <c r="H21" s="13">
        <v>91353</v>
      </c>
      <c r="I21" s="13">
        <v>24388</v>
      </c>
      <c r="J21" s="13">
        <v>52350</v>
      </c>
      <c r="K21" s="11">
        <f t="shared" si="4"/>
        <v>1023716</v>
      </c>
      <c r="L21" s="53"/>
    </row>
    <row r="22" spans="1:12" ht="17.25" customHeight="1">
      <c r="A22" s="12" t="s">
        <v>25</v>
      </c>
      <c r="B22" s="13">
        <v>75677</v>
      </c>
      <c r="C22" s="13">
        <v>82521</v>
      </c>
      <c r="D22" s="13">
        <v>91593</v>
      </c>
      <c r="E22" s="13">
        <v>61717</v>
      </c>
      <c r="F22" s="13">
        <v>98382</v>
      </c>
      <c r="G22" s="13">
        <v>193346</v>
      </c>
      <c r="H22" s="13">
        <v>62217</v>
      </c>
      <c r="I22" s="13">
        <v>13207</v>
      </c>
      <c r="J22" s="13">
        <v>34299</v>
      </c>
      <c r="K22" s="11">
        <f t="shared" si="4"/>
        <v>712959</v>
      </c>
      <c r="L22" s="53"/>
    </row>
    <row r="23" spans="1:11" ht="17.25" customHeight="1">
      <c r="A23" s="12" t="s">
        <v>26</v>
      </c>
      <c r="B23" s="13">
        <v>10675</v>
      </c>
      <c r="C23" s="13">
        <v>13425</v>
      </c>
      <c r="D23" s="13">
        <v>15228</v>
      </c>
      <c r="E23" s="13">
        <v>8919</v>
      </c>
      <c r="F23" s="13">
        <v>13635</v>
      </c>
      <c r="G23" s="13">
        <v>20148</v>
      </c>
      <c r="H23" s="13">
        <v>8574</v>
      </c>
      <c r="I23" s="13">
        <v>2455</v>
      </c>
      <c r="J23" s="13">
        <v>5988</v>
      </c>
      <c r="K23" s="11">
        <f t="shared" si="4"/>
        <v>99047</v>
      </c>
    </row>
    <row r="24" spans="1:11" ht="17.25" customHeight="1">
      <c r="A24" s="16" t="s">
        <v>27</v>
      </c>
      <c r="B24" s="13">
        <v>46931</v>
      </c>
      <c r="C24" s="13">
        <v>73819</v>
      </c>
      <c r="D24" s="13">
        <v>90818</v>
      </c>
      <c r="E24" s="13">
        <v>53963</v>
      </c>
      <c r="F24" s="13">
        <v>65014</v>
      </c>
      <c r="G24" s="13">
        <v>73458</v>
      </c>
      <c r="H24" s="13">
        <v>36984</v>
      </c>
      <c r="I24" s="13">
        <v>16479</v>
      </c>
      <c r="J24" s="13">
        <v>39565</v>
      </c>
      <c r="K24" s="11">
        <f t="shared" si="4"/>
        <v>497031</v>
      </c>
    </row>
    <row r="25" spans="1:12" ht="17.25" customHeight="1">
      <c r="A25" s="12" t="s">
        <v>28</v>
      </c>
      <c r="B25" s="13">
        <v>30036</v>
      </c>
      <c r="C25" s="13">
        <v>47244</v>
      </c>
      <c r="D25" s="13">
        <v>58124</v>
      </c>
      <c r="E25" s="13">
        <v>34536</v>
      </c>
      <c r="F25" s="13">
        <v>41609</v>
      </c>
      <c r="G25" s="13">
        <v>47013</v>
      </c>
      <c r="H25" s="13">
        <v>23670</v>
      </c>
      <c r="I25" s="13">
        <v>10547</v>
      </c>
      <c r="J25" s="13">
        <v>25322</v>
      </c>
      <c r="K25" s="11">
        <f t="shared" si="4"/>
        <v>318101</v>
      </c>
      <c r="L25" s="53"/>
    </row>
    <row r="26" spans="1:12" ht="17.25" customHeight="1">
      <c r="A26" s="12" t="s">
        <v>29</v>
      </c>
      <c r="B26" s="13">
        <v>16895</v>
      </c>
      <c r="C26" s="13">
        <v>26575</v>
      </c>
      <c r="D26" s="13">
        <v>32694</v>
      </c>
      <c r="E26" s="13">
        <v>19427</v>
      </c>
      <c r="F26" s="13">
        <v>23405</v>
      </c>
      <c r="G26" s="13">
        <v>26445</v>
      </c>
      <c r="H26" s="13">
        <v>13314</v>
      </c>
      <c r="I26" s="13">
        <v>5932</v>
      </c>
      <c r="J26" s="13">
        <v>14243</v>
      </c>
      <c r="K26" s="11">
        <f t="shared" si="4"/>
        <v>178930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6350</v>
      </c>
      <c r="I27" s="11">
        <v>0</v>
      </c>
      <c r="J27" s="11">
        <v>0</v>
      </c>
      <c r="K27" s="11">
        <f t="shared" si="4"/>
        <v>6350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11757.21</v>
      </c>
      <c r="I35" s="19">
        <v>0</v>
      </c>
      <c r="J35" s="19">
        <v>0</v>
      </c>
      <c r="K35" s="23">
        <f>SUM(B35:J35)</f>
        <v>11757.21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1382504.31</v>
      </c>
      <c r="C47" s="22">
        <f aca="true" t="shared" si="9" ref="C47:H47">+C48+C56</f>
        <v>2091508.71</v>
      </c>
      <c r="D47" s="22">
        <f t="shared" si="9"/>
        <v>2501545.53</v>
      </c>
      <c r="E47" s="22">
        <f t="shared" si="9"/>
        <v>1418534.3</v>
      </c>
      <c r="F47" s="22">
        <f t="shared" si="9"/>
        <v>1893786.1800000002</v>
      </c>
      <c r="G47" s="22">
        <f t="shared" si="9"/>
        <v>2569725.6999999997</v>
      </c>
      <c r="H47" s="22">
        <f t="shared" si="9"/>
        <v>1381836.14</v>
      </c>
      <c r="I47" s="22">
        <f>+I48+I56</f>
        <v>536846.11</v>
      </c>
      <c r="J47" s="22">
        <f>+J48+J56</f>
        <v>804309.7799999999</v>
      </c>
      <c r="K47" s="22">
        <f>SUM(B47:J47)</f>
        <v>14580596.759999998</v>
      </c>
    </row>
    <row r="48" spans="1:11" ht="17.25" customHeight="1">
      <c r="A48" s="16" t="s">
        <v>48</v>
      </c>
      <c r="B48" s="23">
        <f>SUM(B49:B55)</f>
        <v>1365430.09</v>
      </c>
      <c r="C48" s="23">
        <f aca="true" t="shared" si="10" ref="C48:H48">SUM(C49:C55)</f>
        <v>2068807.74</v>
      </c>
      <c r="D48" s="23">
        <f t="shared" si="10"/>
        <v>2478642.82</v>
      </c>
      <c r="E48" s="23">
        <f t="shared" si="10"/>
        <v>1397135.36</v>
      </c>
      <c r="F48" s="23">
        <f t="shared" si="10"/>
        <v>1872965.37</v>
      </c>
      <c r="G48" s="23">
        <f t="shared" si="10"/>
        <v>2541483.28</v>
      </c>
      <c r="H48" s="23">
        <f t="shared" si="10"/>
        <v>1363996.39</v>
      </c>
      <c r="I48" s="23">
        <f>SUM(I49:I55)</f>
        <v>536846.11</v>
      </c>
      <c r="J48" s="23">
        <f>SUM(J49:J55)</f>
        <v>791903.82</v>
      </c>
      <c r="K48" s="23">
        <f aca="true" t="shared" si="11" ref="K48:K56">SUM(B48:J48)</f>
        <v>14417210.98</v>
      </c>
    </row>
    <row r="49" spans="1:11" ht="17.25" customHeight="1">
      <c r="A49" s="35" t="s">
        <v>49</v>
      </c>
      <c r="B49" s="23">
        <f aca="true" t="shared" si="12" ref="B49:H49">ROUND(B30*B7,2)</f>
        <v>1365430.09</v>
      </c>
      <c r="C49" s="23">
        <f t="shared" si="12"/>
        <v>2064219.42</v>
      </c>
      <c r="D49" s="23">
        <f t="shared" si="12"/>
        <v>2478642.82</v>
      </c>
      <c r="E49" s="23">
        <f t="shared" si="12"/>
        <v>1397135.36</v>
      </c>
      <c r="F49" s="23">
        <f t="shared" si="12"/>
        <v>1872965.37</v>
      </c>
      <c r="G49" s="23">
        <f t="shared" si="12"/>
        <v>2541483.28</v>
      </c>
      <c r="H49" s="23">
        <f t="shared" si="12"/>
        <v>1352239.18</v>
      </c>
      <c r="I49" s="23">
        <f>ROUND(I30*I7,2)</f>
        <v>536846.11</v>
      </c>
      <c r="J49" s="23">
        <f>ROUND(J30*J7,2)</f>
        <v>791903.82</v>
      </c>
      <c r="K49" s="23">
        <f t="shared" si="11"/>
        <v>14400865.45</v>
      </c>
    </row>
    <row r="50" spans="1:11" ht="17.25" customHeight="1">
      <c r="A50" s="35" t="s">
        <v>50</v>
      </c>
      <c r="B50" s="19">
        <v>0</v>
      </c>
      <c r="C50" s="23">
        <f>ROUND(C31*C7,2)</f>
        <v>4588.32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4588.32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11757.21</v>
      </c>
      <c r="I53" s="32">
        <f>+I35</f>
        <v>0</v>
      </c>
      <c r="J53" s="32">
        <f>+J35</f>
        <v>0</v>
      </c>
      <c r="K53" s="23">
        <f t="shared" si="11"/>
        <v>11757.21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17074.22</v>
      </c>
      <c r="C56" s="37">
        <v>22700.97</v>
      </c>
      <c r="D56" s="37">
        <v>22902.71</v>
      </c>
      <c r="E56" s="37">
        <v>21398.94</v>
      </c>
      <c r="F56" s="37">
        <v>20820.81</v>
      </c>
      <c r="G56" s="37">
        <v>28242.42</v>
      </c>
      <c r="H56" s="37">
        <v>17839.75</v>
      </c>
      <c r="I56" s="19">
        <v>0</v>
      </c>
      <c r="J56" s="37">
        <v>12405.96</v>
      </c>
      <c r="K56" s="37">
        <f t="shared" si="11"/>
        <v>163385.78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-276436.76</v>
      </c>
      <c r="C60" s="36">
        <f t="shared" si="13"/>
        <v>-272377</v>
      </c>
      <c r="D60" s="36">
        <f t="shared" si="13"/>
        <v>-334673.17000000004</v>
      </c>
      <c r="E60" s="36">
        <f t="shared" si="13"/>
        <v>-328222.16000000003</v>
      </c>
      <c r="F60" s="36">
        <f t="shared" si="13"/>
        <v>-332056.52</v>
      </c>
      <c r="G60" s="36">
        <f t="shared" si="13"/>
        <v>-432146.45</v>
      </c>
      <c r="H60" s="36">
        <f t="shared" si="13"/>
        <v>-228048.14</v>
      </c>
      <c r="I60" s="36">
        <f t="shared" si="13"/>
        <v>-83597.33000000002</v>
      </c>
      <c r="J60" s="36">
        <f t="shared" si="13"/>
        <v>-97539.02</v>
      </c>
      <c r="K60" s="36">
        <f>SUM(B60:J60)</f>
        <v>-2385096.5500000003</v>
      </c>
    </row>
    <row r="61" spans="1:11" ht="18.75" customHeight="1">
      <c r="A61" s="16" t="s">
        <v>82</v>
      </c>
      <c r="B61" s="36">
        <f aca="true" t="shared" si="14" ref="B61:J61">B62+B63+B64+B65+B66+B67</f>
        <v>-235672.27000000002</v>
      </c>
      <c r="C61" s="36">
        <f t="shared" si="14"/>
        <v>-226758.4</v>
      </c>
      <c r="D61" s="36">
        <f t="shared" si="14"/>
        <v>-228633.44</v>
      </c>
      <c r="E61" s="36">
        <f t="shared" si="14"/>
        <v>-256329.39</v>
      </c>
      <c r="F61" s="36">
        <f t="shared" si="14"/>
        <v>-254240.96000000002</v>
      </c>
      <c r="G61" s="36">
        <f t="shared" si="14"/>
        <v>-290772.88</v>
      </c>
      <c r="H61" s="36">
        <f t="shared" si="14"/>
        <v>-181104</v>
      </c>
      <c r="I61" s="36">
        <f t="shared" si="14"/>
        <v>-33876</v>
      </c>
      <c r="J61" s="36">
        <f t="shared" si="14"/>
        <v>-64995</v>
      </c>
      <c r="K61" s="36">
        <f aca="true" t="shared" si="15" ref="K61:K94">SUM(B61:J61)</f>
        <v>-1772382.3400000003</v>
      </c>
    </row>
    <row r="62" spans="1:11" ht="18.75" customHeight="1">
      <c r="A62" s="12" t="s">
        <v>83</v>
      </c>
      <c r="B62" s="36">
        <f>-ROUND(B9*$D$3,2)</f>
        <v>-157173</v>
      </c>
      <c r="C62" s="36">
        <f aca="true" t="shared" si="16" ref="C62:J62">-ROUND(C9*$D$3,2)</f>
        <v>-218001</v>
      </c>
      <c r="D62" s="36">
        <f t="shared" si="16"/>
        <v>-194397</v>
      </c>
      <c r="E62" s="36">
        <f t="shared" si="16"/>
        <v>-138477</v>
      </c>
      <c r="F62" s="36">
        <f t="shared" si="16"/>
        <v>-165828</v>
      </c>
      <c r="G62" s="36">
        <f t="shared" si="16"/>
        <v>-195708</v>
      </c>
      <c r="H62" s="36">
        <f t="shared" si="16"/>
        <v>-181104</v>
      </c>
      <c r="I62" s="36">
        <f t="shared" si="16"/>
        <v>-33876</v>
      </c>
      <c r="J62" s="36">
        <f t="shared" si="16"/>
        <v>-64995</v>
      </c>
      <c r="K62" s="36">
        <f t="shared" si="15"/>
        <v>-1349559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121</v>
      </c>
      <c r="B64" s="36">
        <v>-501</v>
      </c>
      <c r="C64" s="36">
        <v>-90</v>
      </c>
      <c r="D64" s="36">
        <v>-207</v>
      </c>
      <c r="E64" s="36">
        <v>-531</v>
      </c>
      <c r="F64" s="36">
        <v>-534</v>
      </c>
      <c r="G64" s="36">
        <v>-324</v>
      </c>
      <c r="H64" s="36">
        <v>0</v>
      </c>
      <c r="I64" s="36">
        <v>0</v>
      </c>
      <c r="J64" s="36">
        <v>0</v>
      </c>
      <c r="K64" s="36">
        <f t="shared" si="15"/>
        <v>-2187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-77998.27</v>
      </c>
      <c r="C66" s="48">
        <v>-8667.4</v>
      </c>
      <c r="D66" s="48">
        <v>-34029.44</v>
      </c>
      <c r="E66" s="48">
        <v>-117321.39</v>
      </c>
      <c r="F66" s="48">
        <v>-87878.96</v>
      </c>
      <c r="G66" s="48">
        <v>-94740.88</v>
      </c>
      <c r="H66" s="19">
        <v>0</v>
      </c>
      <c r="I66" s="19">
        <v>0</v>
      </c>
      <c r="J66" s="19">
        <v>0</v>
      </c>
      <c r="K66" s="36">
        <f t="shared" si="15"/>
        <v>-420636.34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-40764.49</v>
      </c>
      <c r="C68" s="36">
        <f t="shared" si="17"/>
        <v>-45618.600000000006</v>
      </c>
      <c r="D68" s="36">
        <f t="shared" si="17"/>
        <v>-106039.73000000001</v>
      </c>
      <c r="E68" s="36">
        <f t="shared" si="17"/>
        <v>-71892.77</v>
      </c>
      <c r="F68" s="36">
        <f t="shared" si="17"/>
        <v>-77815.56</v>
      </c>
      <c r="G68" s="36">
        <f t="shared" si="17"/>
        <v>-141373.57</v>
      </c>
      <c r="H68" s="36">
        <f t="shared" si="17"/>
        <v>-46722.01</v>
      </c>
      <c r="I68" s="36">
        <f t="shared" si="17"/>
        <v>-49721.33000000001</v>
      </c>
      <c r="J68" s="36">
        <f t="shared" si="17"/>
        <v>-31545.660000000003</v>
      </c>
      <c r="K68" s="36">
        <f t="shared" si="15"/>
        <v>-611493.72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-831.45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-831.45</v>
      </c>
    </row>
    <row r="70" spans="1:11" ht="18.75" customHeight="1">
      <c r="A70" s="12" t="s">
        <v>63</v>
      </c>
      <c r="B70" s="19">
        <v>0</v>
      </c>
      <c r="C70" s="36">
        <v>-179.31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-229.67000000000002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5"/>
        <v>-143530.62000000002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36">
        <v>-26655.43</v>
      </c>
      <c r="C75" s="36">
        <v>-24957.47</v>
      </c>
      <c r="D75" s="36">
        <v>-85584.52</v>
      </c>
      <c r="E75" s="36">
        <v>-45709.49</v>
      </c>
      <c r="F75" s="36">
        <v>-58775.93</v>
      </c>
      <c r="G75" s="36">
        <v>-112914.97</v>
      </c>
      <c r="H75" s="36">
        <v>-32799.54</v>
      </c>
      <c r="I75" s="36">
        <v>-6078.69</v>
      </c>
      <c r="J75" s="36">
        <v>-7058.31</v>
      </c>
      <c r="K75" s="49">
        <f t="shared" si="15"/>
        <v>-400534.35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-11773.83</v>
      </c>
      <c r="F92" s="19">
        <v>0</v>
      </c>
      <c r="G92" s="19">
        <v>0</v>
      </c>
      <c r="H92" s="19">
        <v>0</v>
      </c>
      <c r="I92" s="49">
        <v>-6764.26</v>
      </c>
      <c r="J92" s="49">
        <v>-14397.15</v>
      </c>
      <c r="K92" s="49">
        <f t="shared" si="15"/>
        <v>-32935.24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126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49">
        <v>-222.13</v>
      </c>
      <c r="I94" s="19">
        <v>0</v>
      </c>
      <c r="J94" s="19">
        <v>0</v>
      </c>
      <c r="K94" s="49">
        <f t="shared" si="15"/>
        <v>-222.13</v>
      </c>
      <c r="L94" s="56"/>
    </row>
    <row r="95" spans="1:12" ht="18.75" customHeight="1">
      <c r="A95" s="16" t="s">
        <v>122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aca="true" t="shared" si="18" ref="K94:K100">SUM(B95:J95)</f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1106067.55</v>
      </c>
      <c r="C97" s="24">
        <f t="shared" si="19"/>
        <v>1819131.71</v>
      </c>
      <c r="D97" s="24">
        <f t="shared" si="19"/>
        <v>2166872.36</v>
      </c>
      <c r="E97" s="24">
        <f t="shared" si="19"/>
        <v>1090312.1400000001</v>
      </c>
      <c r="F97" s="24">
        <f t="shared" si="19"/>
        <v>1561729.6600000001</v>
      </c>
      <c r="G97" s="24">
        <f t="shared" si="19"/>
        <v>2137579.25</v>
      </c>
      <c r="H97" s="24">
        <f t="shared" si="19"/>
        <v>1153788</v>
      </c>
      <c r="I97" s="24">
        <f>+I98+I99</f>
        <v>453248.77999999997</v>
      </c>
      <c r="J97" s="24">
        <f>+J98+J99</f>
        <v>706770.7599999999</v>
      </c>
      <c r="K97" s="49">
        <f t="shared" si="18"/>
        <v>12195500.209999999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1088993.33</v>
      </c>
      <c r="C98" s="24">
        <f t="shared" si="20"/>
        <v>1796430.74</v>
      </c>
      <c r="D98" s="24">
        <f t="shared" si="20"/>
        <v>2143969.65</v>
      </c>
      <c r="E98" s="24">
        <f t="shared" si="20"/>
        <v>1068913.2000000002</v>
      </c>
      <c r="F98" s="24">
        <f t="shared" si="20"/>
        <v>1540908.85</v>
      </c>
      <c r="G98" s="24">
        <f t="shared" si="20"/>
        <v>2109336.83</v>
      </c>
      <c r="H98" s="24">
        <f t="shared" si="20"/>
        <v>1135948.25</v>
      </c>
      <c r="I98" s="24">
        <f t="shared" si="20"/>
        <v>453248.77999999997</v>
      </c>
      <c r="J98" s="24">
        <f t="shared" si="20"/>
        <v>695363.1599999999</v>
      </c>
      <c r="K98" s="49">
        <f t="shared" si="18"/>
        <v>12033112.790000001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17074.22</v>
      </c>
      <c r="C99" s="24">
        <f>IF(+C56+C95+C100&lt;0,0,(C56+C95+C100))</f>
        <v>22700.97</v>
      </c>
      <c r="D99" s="24">
        <f t="shared" si="21"/>
        <v>22902.71</v>
      </c>
      <c r="E99" s="24">
        <f t="shared" si="21"/>
        <v>21398.94</v>
      </c>
      <c r="F99" s="24">
        <f t="shared" si="21"/>
        <v>20820.81</v>
      </c>
      <c r="G99" s="24">
        <f t="shared" si="21"/>
        <v>28242.42</v>
      </c>
      <c r="H99" s="24">
        <f t="shared" si="21"/>
        <v>17839.75</v>
      </c>
      <c r="I99" s="19">
        <f t="shared" si="21"/>
        <v>0</v>
      </c>
      <c r="J99" s="24">
        <f t="shared" si="21"/>
        <v>11407.599999999999</v>
      </c>
      <c r="K99" s="49">
        <f t="shared" si="18"/>
        <v>162387.42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2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  <c r="L101" s="6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12195500.219999997</v>
      </c>
      <c r="L105" s="55"/>
    </row>
    <row r="106" spans="1:11" ht="18.75" customHeight="1">
      <c r="A106" s="26" t="s">
        <v>78</v>
      </c>
      <c r="B106" s="27">
        <v>135507.31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135507.31</v>
      </c>
    </row>
    <row r="107" spans="1:11" ht="18.75" customHeight="1">
      <c r="A107" s="26" t="s">
        <v>79</v>
      </c>
      <c r="B107" s="27">
        <v>970560.24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970560.24</v>
      </c>
    </row>
    <row r="108" spans="1:11" ht="18.75" customHeight="1">
      <c r="A108" s="26" t="s">
        <v>80</v>
      </c>
      <c r="B108" s="41">
        <v>0</v>
      </c>
      <c r="C108" s="27">
        <f>+C97</f>
        <v>1819131.71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1819131.71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2166872.36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2166872.36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1090312.1400000001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1090312.1400000001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293515.68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293515.68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560202.74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560202.74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708011.24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708011.24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620265.06</v>
      </c>
      <c r="H115" s="41">
        <v>0</v>
      </c>
      <c r="I115" s="41">
        <v>0</v>
      </c>
      <c r="J115" s="41">
        <v>0</v>
      </c>
      <c r="K115" s="42">
        <f t="shared" si="22"/>
        <v>620265.06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50931.75</v>
      </c>
      <c r="H116" s="41">
        <v>0</v>
      </c>
      <c r="I116" s="41">
        <v>0</v>
      </c>
      <c r="J116" s="41">
        <v>0</v>
      </c>
      <c r="K116" s="42">
        <f t="shared" si="22"/>
        <v>50931.75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349812.62</v>
      </c>
      <c r="H117" s="41">
        <v>0</v>
      </c>
      <c r="I117" s="41">
        <v>0</v>
      </c>
      <c r="J117" s="41">
        <v>0</v>
      </c>
      <c r="K117" s="42">
        <f t="shared" si="22"/>
        <v>349812.62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314379.45</v>
      </c>
      <c r="H118" s="41">
        <v>0</v>
      </c>
      <c r="I118" s="41">
        <v>0</v>
      </c>
      <c r="J118" s="41">
        <v>0</v>
      </c>
      <c r="K118" s="42">
        <f t="shared" si="22"/>
        <v>314379.45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802190.37</v>
      </c>
      <c r="H119" s="41">
        <v>0</v>
      </c>
      <c r="I119" s="41">
        <v>0</v>
      </c>
      <c r="J119" s="41">
        <v>0</v>
      </c>
      <c r="K119" s="42">
        <f t="shared" si="22"/>
        <v>802190.37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402316.29</v>
      </c>
      <c r="I120" s="41">
        <v>0</v>
      </c>
      <c r="J120" s="41">
        <v>0</v>
      </c>
      <c r="K120" s="42">
        <f t="shared" si="22"/>
        <v>402316.29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751471.72</v>
      </c>
      <c r="I121" s="41">
        <v>0</v>
      </c>
      <c r="J121" s="41">
        <v>0</v>
      </c>
      <c r="K121" s="42">
        <f t="shared" si="22"/>
        <v>751471.72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453248.78</v>
      </c>
      <c r="J122" s="41">
        <v>0</v>
      </c>
      <c r="K122" s="42">
        <f t="shared" si="22"/>
        <v>453248.78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706770.76</v>
      </c>
      <c r="K123" s="45">
        <f t="shared" si="22"/>
        <v>706770.76</v>
      </c>
    </row>
    <row r="124" spans="1:11" ht="18.75" customHeight="1">
      <c r="A124" s="40" t="s">
        <v>127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40" t="s">
        <v>128</v>
      </c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2014-08-07T21:25:36Z</dcterms:modified>
  <cp:category/>
  <cp:version/>
  <cp:contentType/>
  <cp:contentStatus/>
</cp:coreProperties>
</file>