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<sst xmlns="http://schemas.openxmlformats.org/spreadsheetml/2006/main" count="94" uniqueCount="94">
  <si>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</si>
  <si>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</si>
  <si>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</si>
  <si>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</si>
  <si>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</si>
  <si>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</si>
  <si>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</si>
  <si>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</si>
  <si>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</si>
  <si>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</si>
  <si>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</si>
  <si>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</si>
  <si>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</si>
  <si>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</si>
  <si>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</si>
  <si>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</si>
  <si>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</si>
  <si>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</si>
  <si>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</si>
  <si>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</si>
  <si>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</si>
  <si>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</si>
  <si>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</si>
  <si>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</si>
  <si>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</si>
  <si>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</si>
  <si>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</si>
  <si>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</si>
  <si>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</si>
  <si>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</si>
  <si>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</si>
  <si>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</si>
  <si>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</si>
  <si>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</si>
  <si>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</si>
  <si>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</si>
  <si>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</si>
  <si>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</si>
  <si>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</si>
  <si>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</si>
  <si>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</si>
  <si>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</si>
  <si>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</si>
  <si>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</si>
  <si>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</si>
  <si>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</si>
  <si>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</si>
  <si>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</si>
  <si>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</si>
  <si>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</si>
  <si>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</si>
  <si>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</si>
  <si>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</si>
  <si>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</si>
  <si>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</si>
  <si>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</si>
  <si>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</si>
  <si>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</si>
  <si>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</si>
  <si>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</si>
  <si>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</si>
  <si>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</si>
  <si>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</si>
  <si>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</si>
  <si>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</si>
  <si>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</si>
  <si>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</si>
  <si>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</si>
  <si>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</si>
  <si>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</si>
  <si>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</si>
  <si>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</si>
  <si>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</si>
  <si>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</si>
  <si>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</si>
  <si>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</si>
  <si>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</si>
  <si>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</si>
  <si>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</si>
  <si>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</si>
  <si>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</si>
  <si>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</si>
  <si>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</si>
  <si>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</si>
  <si>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</si>
  <si>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</si>
  <si>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</si>
  <si>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</si>
  <si>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</si>
  <si>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</si>
  <si>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</si>
  <si>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</si>
  <si>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</si>
  <si>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27/09/13 - VENCIMENTO 04/10/13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</si>
</sst>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531896</v>
      </c>
      <c r="C7" s="10">
        <f aca="true" t="shared" si="0" ref="C7:I7">C8+C16+C20</f>
        <v>414512</v>
      </c>
      <c r="D7" s="10">
        <f t="shared" si="0"/>
        <v>588946</v>
      </c>
      <c r="E7" s="10">
        <f t="shared" si="0"/>
        <v>758191</v>
      </c>
      <c r="F7" s="10">
        <f t="shared" si="0"/>
        <v>457224</v>
      </c>
      <c r="G7" s="10">
        <f t="shared" si="0"/>
        <v>744235</v>
      </c>
      <c r="H7" s="10">
        <f t="shared" si="0"/>
        <v>371635</v>
      </c>
      <c r="I7" s="10">
        <f t="shared" si="0"/>
        <v>262549</v>
      </c>
      <c r="J7" s="10">
        <f>+J8+J16+J20</f>
        <v>4129188</v>
      </c>
      <c r="L7" s="42"/>
    </row>
    <row r="8" spans="1:10" ht="15.75">
      <c r="A8" s="11" t="s">
        <v>22</v>
      </c>
      <c r="B8" s="12">
        <f>+B9+B12</f>
        <v>301162</v>
      </c>
      <c r="C8" s="12">
        <f>+C9+C12</f>
        <v>249089</v>
      </c>
      <c r="D8" s="12">
        <f aca="true" t="shared" si="1" ref="D8:I8">+D9+D12</f>
        <v>374849</v>
      </c>
      <c r="E8" s="12">
        <f t="shared" si="1"/>
        <v>448011</v>
      </c>
      <c r="F8" s="12">
        <f t="shared" si="1"/>
        <v>263375</v>
      </c>
      <c r="G8" s="12">
        <f t="shared" si="1"/>
        <v>433703</v>
      </c>
      <c r="H8" s="12">
        <f t="shared" si="1"/>
        <v>199778</v>
      </c>
      <c r="I8" s="12">
        <f t="shared" si="1"/>
        <v>160914</v>
      </c>
      <c r="J8" s="12">
        <f>SUM(B8:I8)</f>
        <v>2430881</v>
      </c>
    </row>
    <row r="9" spans="1:10" ht="15.75">
      <c r="A9" s="13" t="s">
        <v>23</v>
      </c>
      <c r="B9" s="14">
        <v>34302</v>
      </c>
      <c r="C9" s="14">
        <v>34130</v>
      </c>
      <c r="D9" s="14">
        <v>35492</v>
      </c>
      <c r="E9" s="14">
        <v>41198</v>
      </c>
      <c r="F9" s="14">
        <v>34847</v>
      </c>
      <c r="G9" s="14">
        <v>40827</v>
      </c>
      <c r="H9" s="14">
        <v>16886</v>
      </c>
      <c r="I9" s="14">
        <v>22165</v>
      </c>
      <c r="J9" s="12">
        <f aca="true" t="shared" si="2" ref="J9:J15">SUM(B9:I9)</f>
        <v>259847</v>
      </c>
    </row>
    <row r="10" spans="1:10" ht="15.75">
      <c r="A10" s="15" t="s">
        <v>24</v>
      </c>
      <c r="B10" s="14">
        <f>+B9-B11</f>
        <v>34302</v>
      </c>
      <c r="C10" s="14">
        <f aca="true" t="shared" si="3" ref="C10:I10">+C9-C11</f>
        <v>34130</v>
      </c>
      <c r="D10" s="14">
        <f t="shared" si="3"/>
        <v>35492</v>
      </c>
      <c r="E10" s="14">
        <f t="shared" si="3"/>
        <v>41198</v>
      </c>
      <c r="F10" s="14">
        <f t="shared" si="3"/>
        <v>34847</v>
      </c>
      <c r="G10" s="14">
        <f t="shared" si="3"/>
        <v>40827</v>
      </c>
      <c r="H10" s="14">
        <f t="shared" si="3"/>
        <v>16886</v>
      </c>
      <c r="I10" s="14">
        <f t="shared" si="3"/>
        <v>22165</v>
      </c>
      <c r="J10" s="12">
        <f t="shared" si="2"/>
        <v>259847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266860</v>
      </c>
      <c r="C12" s="14">
        <f aca="true" t="shared" si="4" ref="C12:I12">C13+C14+C15</f>
        <v>214959</v>
      </c>
      <c r="D12" s="14">
        <f t="shared" si="4"/>
        <v>339357</v>
      </c>
      <c r="E12" s="14">
        <f t="shared" si="4"/>
        <v>406813</v>
      </c>
      <c r="F12" s="14">
        <f t="shared" si="4"/>
        <v>228528</v>
      </c>
      <c r="G12" s="14">
        <f t="shared" si="4"/>
        <v>392876</v>
      </c>
      <c r="H12" s="14">
        <f t="shared" si="4"/>
        <v>182892</v>
      </c>
      <c r="I12" s="14">
        <f t="shared" si="4"/>
        <v>138749</v>
      </c>
      <c r="J12" s="12">
        <f t="shared" si="2"/>
        <v>2171034</v>
      </c>
    </row>
    <row r="13" spans="1:10" ht="15.75">
      <c r="A13" s="15" t="s">
        <v>27</v>
      </c>
      <c r="B13" s="14">
        <v>121295</v>
      </c>
      <c r="C13" s="14">
        <v>99528</v>
      </c>
      <c r="D13" s="14">
        <v>156775</v>
      </c>
      <c r="E13" s="14">
        <v>188635</v>
      </c>
      <c r="F13" s="14">
        <v>109697</v>
      </c>
      <c r="G13" s="14">
        <v>187719</v>
      </c>
      <c r="H13" s="14">
        <v>85577</v>
      </c>
      <c r="I13" s="14">
        <v>64569</v>
      </c>
      <c r="J13" s="12">
        <f t="shared" si="2"/>
        <v>1013795</v>
      </c>
    </row>
    <row r="14" spans="1:10" ht="15.75">
      <c r="A14" s="15" t="s">
        <v>28</v>
      </c>
      <c r="B14" s="14">
        <v>105916</v>
      </c>
      <c r="C14" s="14">
        <v>80835</v>
      </c>
      <c r="D14" s="14">
        <v>137537</v>
      </c>
      <c r="E14" s="14">
        <v>158982</v>
      </c>
      <c r="F14" s="14">
        <v>86221</v>
      </c>
      <c r="G14" s="14">
        <v>153182</v>
      </c>
      <c r="H14" s="14">
        <v>72188</v>
      </c>
      <c r="I14" s="14">
        <v>57817</v>
      </c>
      <c r="J14" s="12">
        <f t="shared" si="2"/>
        <v>852678</v>
      </c>
    </row>
    <row r="15" spans="1:10" ht="15.75">
      <c r="A15" s="15" t="s">
        <v>29</v>
      </c>
      <c r="B15" s="14">
        <v>39649</v>
      </c>
      <c r="C15" s="14">
        <v>34596</v>
      </c>
      <c r="D15" s="14">
        <v>45045</v>
      </c>
      <c r="E15" s="14">
        <v>59196</v>
      </c>
      <c r="F15" s="14">
        <v>32610</v>
      </c>
      <c r="G15" s="14">
        <v>51975</v>
      </c>
      <c r="H15" s="14">
        <v>25127</v>
      </c>
      <c r="I15" s="14">
        <v>16363</v>
      </c>
      <c r="J15" s="12">
        <f t="shared" si="2"/>
        <v>304561</v>
      </c>
    </row>
    <row r="16" spans="1:10" ht="15.75">
      <c r="A16" s="17" t="s">
        <v>30</v>
      </c>
      <c r="B16" s="18">
        <f>B17+B18+B19</f>
        <v>175251</v>
      </c>
      <c r="C16" s="18">
        <f aca="true" t="shared" si="5" ref="C16:I16">C17+C18+C19</f>
        <v>119371</v>
      </c>
      <c r="D16" s="18">
        <f t="shared" si="5"/>
        <v>143409</v>
      </c>
      <c r="E16" s="18">
        <f t="shared" si="5"/>
        <v>214349</v>
      </c>
      <c r="F16" s="18">
        <f t="shared" si="5"/>
        <v>140807</v>
      </c>
      <c r="G16" s="18">
        <f t="shared" si="5"/>
        <v>237756</v>
      </c>
      <c r="H16" s="18">
        <f t="shared" si="5"/>
        <v>141761</v>
      </c>
      <c r="I16" s="18">
        <f t="shared" si="5"/>
        <v>85033</v>
      </c>
      <c r="J16" s="12">
        <f aca="true" t="shared" si="6" ref="J16:J22">SUM(B16:I16)</f>
        <v>1257737</v>
      </c>
    </row>
    <row r="17" spans="1:10" ht="18.75" customHeight="1">
      <c r="A17" s="13" t="s">
        <v>31</v>
      </c>
      <c r="B17" s="14">
        <v>92023</v>
      </c>
      <c r="C17" s="14">
        <v>67526</v>
      </c>
      <c r="D17" s="14">
        <v>83099</v>
      </c>
      <c r="E17" s="14">
        <v>121174</v>
      </c>
      <c r="F17" s="14">
        <v>80204</v>
      </c>
      <c r="G17" s="14">
        <v>133191</v>
      </c>
      <c r="H17" s="14">
        <v>75930</v>
      </c>
      <c r="I17" s="14">
        <v>45849</v>
      </c>
      <c r="J17" s="12">
        <f t="shared" si="6"/>
        <v>698996</v>
      </c>
    </row>
    <row r="18" spans="1:10" ht="18.75" customHeight="1">
      <c r="A18" s="13" t="s">
        <v>32</v>
      </c>
      <c r="B18" s="14">
        <v>60894</v>
      </c>
      <c r="C18" s="14">
        <v>35678</v>
      </c>
      <c r="D18" s="14">
        <v>42572</v>
      </c>
      <c r="E18" s="14">
        <v>64690</v>
      </c>
      <c r="F18" s="14">
        <v>44555</v>
      </c>
      <c r="G18" s="14">
        <v>77378</v>
      </c>
      <c r="H18" s="14">
        <v>50344</v>
      </c>
      <c r="I18" s="14">
        <v>30877</v>
      </c>
      <c r="J18" s="12">
        <f t="shared" si="6"/>
        <v>406988</v>
      </c>
    </row>
    <row r="19" spans="1:10" ht="18.75" customHeight="1">
      <c r="A19" s="13" t="s">
        <v>33</v>
      </c>
      <c r="B19" s="14">
        <v>22334</v>
      </c>
      <c r="C19" s="14">
        <v>16167</v>
      </c>
      <c r="D19" s="14">
        <v>17738</v>
      </c>
      <c r="E19" s="14">
        <v>28485</v>
      </c>
      <c r="F19" s="14">
        <v>16048</v>
      </c>
      <c r="G19" s="14">
        <v>27187</v>
      </c>
      <c r="H19" s="14">
        <v>15487</v>
      </c>
      <c r="I19" s="14">
        <v>8307</v>
      </c>
      <c r="J19" s="12">
        <f t="shared" si="6"/>
        <v>151753</v>
      </c>
    </row>
    <row r="20" spans="1:10" ht="18.75" customHeight="1">
      <c r="A20" s="17" t="s">
        <v>34</v>
      </c>
      <c r="B20" s="14">
        <f>B21+B22</f>
        <v>55483</v>
      </c>
      <c r="C20" s="14">
        <f aca="true" t="shared" si="7" ref="C20:I20">C21+C22</f>
        <v>46052</v>
      </c>
      <c r="D20" s="14">
        <f t="shared" si="7"/>
        <v>70688</v>
      </c>
      <c r="E20" s="14">
        <f t="shared" si="7"/>
        <v>95831</v>
      </c>
      <c r="F20" s="14">
        <f t="shared" si="7"/>
        <v>53042</v>
      </c>
      <c r="G20" s="14">
        <f t="shared" si="7"/>
        <v>72776</v>
      </c>
      <c r="H20" s="14">
        <f t="shared" si="7"/>
        <v>30096</v>
      </c>
      <c r="I20" s="14">
        <f t="shared" si="7"/>
        <v>16602</v>
      </c>
      <c r="J20" s="12">
        <f t="shared" si="6"/>
        <v>440570</v>
      </c>
    </row>
    <row r="21" spans="1:10" ht="18.75" customHeight="1">
      <c r="A21" s="13" t="s">
        <v>35</v>
      </c>
      <c r="B21" s="14">
        <v>31625</v>
      </c>
      <c r="C21" s="14">
        <v>26250</v>
      </c>
      <c r="D21" s="14">
        <v>40292</v>
      </c>
      <c r="E21" s="14">
        <v>54624</v>
      </c>
      <c r="F21" s="14">
        <v>30234</v>
      </c>
      <c r="G21" s="14">
        <v>41482</v>
      </c>
      <c r="H21" s="14">
        <v>17155</v>
      </c>
      <c r="I21" s="14">
        <v>9463</v>
      </c>
      <c r="J21" s="12">
        <f t="shared" si="6"/>
        <v>251125</v>
      </c>
    </row>
    <row r="22" spans="1:10" ht="18.75" customHeight="1">
      <c r="A22" s="13" t="s">
        <v>36</v>
      </c>
      <c r="B22" s="14">
        <v>23858</v>
      </c>
      <c r="C22" s="14">
        <v>19802</v>
      </c>
      <c r="D22" s="14">
        <v>30396</v>
      </c>
      <c r="E22" s="14">
        <v>41207</v>
      </c>
      <c r="F22" s="14">
        <v>22808</v>
      </c>
      <c r="G22" s="14">
        <v>31294</v>
      </c>
      <c r="H22" s="14">
        <v>12941</v>
      </c>
      <c r="I22" s="14">
        <v>7139</v>
      </c>
      <c r="J22" s="12">
        <f t="shared" si="6"/>
        <v>189445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0.959438361822612</v>
      </c>
      <c r="C28" s="23">
        <f aca="true" t="shared" si="8" ref="C28:I28">(((+C$8+C$16)*C$25)+(C$20*C$26))/C$7</f>
        <v>0.9617467856177866</v>
      </c>
      <c r="D28" s="23">
        <f t="shared" si="8"/>
        <v>0.9764511761689526</v>
      </c>
      <c r="E28" s="23">
        <f t="shared" si="8"/>
        <v>0.9758334150629591</v>
      </c>
      <c r="F28" s="23">
        <f t="shared" si="8"/>
        <v>0.9719026726506045</v>
      </c>
      <c r="G28" s="23">
        <f t="shared" si="8"/>
        <v>0.9740866258641424</v>
      </c>
      <c r="H28" s="23">
        <f t="shared" si="8"/>
        <v>0.916357605446204</v>
      </c>
      <c r="I28" s="23">
        <f t="shared" si="8"/>
        <v>0.9766372242895611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1.4952846869005407</v>
      </c>
      <c r="C31" s="26">
        <f aca="true" t="shared" si="9" ref="C31:I31">C28*C30</f>
        <v>1.473876948959258</v>
      </c>
      <c r="D31" s="26">
        <f t="shared" si="9"/>
        <v>1.5117417109447724</v>
      </c>
      <c r="E31" s="26">
        <f t="shared" si="9"/>
        <v>1.510004626468423</v>
      </c>
      <c r="F31" s="26">
        <f t="shared" si="9"/>
        <v>1.4635882347445452</v>
      </c>
      <c r="G31" s="26">
        <f t="shared" si="9"/>
        <v>1.5374983302639624</v>
      </c>
      <c r="H31" s="26">
        <f t="shared" si="9"/>
        <v>1.657507636731094</v>
      </c>
      <c r="I31" s="26">
        <f t="shared" si="9"/>
        <v>1.8686000012332173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795335.94</v>
      </c>
      <c r="C37" s="29">
        <f aca="true" t="shared" si="12" ref="C37:I37">+C38+C39</f>
        <v>610939.68</v>
      </c>
      <c r="D37" s="29">
        <f t="shared" si="12"/>
        <v>890334.23</v>
      </c>
      <c r="E37" s="29">
        <f t="shared" si="12"/>
        <v>1144871.92</v>
      </c>
      <c r="F37" s="29">
        <f t="shared" si="12"/>
        <v>669187.67</v>
      </c>
      <c r="G37" s="29">
        <f t="shared" si="12"/>
        <v>1144260.07</v>
      </c>
      <c r="H37" s="29">
        <f t="shared" si="12"/>
        <v>615987.85</v>
      </c>
      <c r="I37" s="29">
        <f t="shared" si="12"/>
        <v>490599.06</v>
      </c>
      <c r="J37" s="29">
        <f t="shared" si="11"/>
        <v>6361516.419999999</v>
      </c>
      <c r="L37" s="43"/>
      <c r="M37" s="43"/>
    </row>
    <row r="38" spans="1:10" ht="15.75">
      <c r="A38" s="17" t="s">
        <v>74</v>
      </c>
      <c r="B38" s="30">
        <f>ROUND(+B7*B31,2)</f>
        <v>795335.94</v>
      </c>
      <c r="C38" s="30">
        <f aca="true" t="shared" si="13" ref="C38:I38">ROUND(+C7*C31,2)</f>
        <v>610939.68</v>
      </c>
      <c r="D38" s="30">
        <f t="shared" si="13"/>
        <v>890334.23</v>
      </c>
      <c r="E38" s="30">
        <f t="shared" si="13"/>
        <v>1144871.92</v>
      </c>
      <c r="F38" s="30">
        <f t="shared" si="13"/>
        <v>669187.67</v>
      </c>
      <c r="G38" s="30">
        <f t="shared" si="13"/>
        <v>1144260.07</v>
      </c>
      <c r="H38" s="30">
        <f t="shared" si="13"/>
        <v>615987.85</v>
      </c>
      <c r="I38" s="30">
        <f t="shared" si="13"/>
        <v>490599.06</v>
      </c>
      <c r="J38" s="30">
        <f>SUM(B38:I38)</f>
        <v>6361516.419999999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-121520.57</v>
      </c>
      <c r="C41" s="31">
        <f t="shared" si="15"/>
        <v>-126542.36</v>
      </c>
      <c r="D41" s="31">
        <f t="shared" si="15"/>
        <v>-123090.83</v>
      </c>
      <c r="E41" s="31">
        <f t="shared" si="15"/>
        <v>-152792.81</v>
      </c>
      <c r="F41" s="31">
        <f t="shared" si="15"/>
        <v>-112933.76</v>
      </c>
      <c r="G41" s="31">
        <f t="shared" si="15"/>
        <v>-165178.89</v>
      </c>
      <c r="H41" s="31">
        <f t="shared" si="15"/>
        <v>-77757.66</v>
      </c>
      <c r="I41" s="31">
        <f t="shared" si="15"/>
        <v>-75971.66</v>
      </c>
      <c r="J41" s="31">
        <f t="shared" si="15"/>
        <v>-955788.54</v>
      </c>
      <c r="L41" s="43"/>
    </row>
    <row r="42" spans="1:12" ht="15.75">
      <c r="A42" s="17" t="s">
        <v>44</v>
      </c>
      <c r="B42" s="32">
        <f>B43+B44</f>
        <v>-102906</v>
      </c>
      <c r="C42" s="32">
        <f aca="true" t="shared" si="16" ref="C42:I42">C43+C44</f>
        <v>-102390</v>
      </c>
      <c r="D42" s="32">
        <f t="shared" si="16"/>
        <v>-106476</v>
      </c>
      <c r="E42" s="32">
        <f t="shared" si="16"/>
        <v>-123594</v>
      </c>
      <c r="F42" s="32">
        <f t="shared" si="16"/>
        <v>-104541</v>
      </c>
      <c r="G42" s="32">
        <f t="shared" si="16"/>
        <v>-122481</v>
      </c>
      <c r="H42" s="32">
        <f t="shared" si="16"/>
        <v>-50658</v>
      </c>
      <c r="I42" s="32">
        <f t="shared" si="16"/>
        <v>-66495</v>
      </c>
      <c r="J42" s="31">
        <f t="shared" si="11"/>
        <v>-779541</v>
      </c>
      <c r="L42" s="42"/>
    </row>
    <row r="43" spans="1:12" ht="15.75">
      <c r="A43" s="13" t="s">
        <v>69</v>
      </c>
      <c r="B43" s="20">
        <f aca="true" t="shared" si="17" ref="B43:I43">ROUND(-B9*$D$3,2)</f>
        <v>-102906</v>
      </c>
      <c r="C43" s="20">
        <f t="shared" si="17"/>
        <v>-102390</v>
      </c>
      <c r="D43" s="20">
        <f t="shared" si="17"/>
        <v>-106476</v>
      </c>
      <c r="E43" s="20">
        <f t="shared" si="17"/>
        <v>-123594</v>
      </c>
      <c r="F43" s="20">
        <f t="shared" si="17"/>
        <v>-104541</v>
      </c>
      <c r="G43" s="20">
        <f t="shared" si="17"/>
        <v>-122481</v>
      </c>
      <c r="H43" s="20">
        <f t="shared" si="17"/>
        <v>-50658</v>
      </c>
      <c r="I43" s="20">
        <f t="shared" si="17"/>
        <v>-66495</v>
      </c>
      <c r="J43" s="57">
        <f t="shared" si="11"/>
        <v>-779541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-18614.57</v>
      </c>
      <c r="C45" s="32">
        <f t="shared" si="19"/>
        <v>-24152.36</v>
      </c>
      <c r="D45" s="32">
        <f t="shared" si="19"/>
        <v>-16614.83</v>
      </c>
      <c r="E45" s="32">
        <f t="shared" si="19"/>
        <v>-29198.81</v>
      </c>
      <c r="F45" s="32">
        <f t="shared" si="19"/>
        <v>-8392.76</v>
      </c>
      <c r="G45" s="32">
        <f t="shared" si="19"/>
        <v>-42697.89</v>
      </c>
      <c r="H45" s="32">
        <f t="shared" si="19"/>
        <v>-27099.66</v>
      </c>
      <c r="I45" s="32">
        <f t="shared" si="19"/>
        <v>-9476.66</v>
      </c>
      <c r="J45" s="32">
        <f t="shared" si="19"/>
        <v>-176247.54</v>
      </c>
      <c r="L45" s="50"/>
    </row>
    <row r="46" spans="1:10" ht="15.75">
      <c r="A46" s="13" t="s">
        <v>62</v>
      </c>
      <c r="B46" s="27">
        <v>-18614.57</v>
      </c>
      <c r="C46" s="27">
        <v>-24152.36</v>
      </c>
      <c r="D46" s="27">
        <v>-16614.83</v>
      </c>
      <c r="E46" s="27">
        <v>-29198.81</v>
      </c>
      <c r="F46" s="27">
        <v>-8392.76</v>
      </c>
      <c r="G46" s="27">
        <v>-42697.89</v>
      </c>
      <c r="H46" s="27">
        <v>-27099.66</v>
      </c>
      <c r="I46" s="27">
        <v>-9476.66</v>
      </c>
      <c r="J46" s="27">
        <f t="shared" si="11"/>
        <v>-176247.54</v>
      </c>
    </row>
    <row r="47" spans="1:12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  <c r="L47" s="40"/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673815.3699999999</v>
      </c>
      <c r="C53" s="35">
        <f t="shared" si="20"/>
        <v>484397.32000000007</v>
      </c>
      <c r="D53" s="35">
        <f t="shared" si="20"/>
        <v>767243.4</v>
      </c>
      <c r="E53" s="35">
        <f t="shared" si="20"/>
        <v>992079.1099999999</v>
      </c>
      <c r="F53" s="35">
        <f t="shared" si="20"/>
        <v>556253.91</v>
      </c>
      <c r="G53" s="35">
        <f t="shared" si="20"/>
        <v>979081.18</v>
      </c>
      <c r="H53" s="35">
        <f t="shared" si="20"/>
        <v>538230.19</v>
      </c>
      <c r="I53" s="35">
        <f t="shared" si="20"/>
        <v>414627.4</v>
      </c>
      <c r="J53" s="35">
        <f>SUM(B53:I53)</f>
        <v>5405727.880000001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5405727.88</v>
      </c>
      <c r="L56" s="43"/>
    </row>
    <row r="57" spans="1:10" ht="17.25" customHeight="1">
      <c r="A57" s="17" t="s">
        <v>48</v>
      </c>
      <c r="B57" s="45">
        <v>87297.96</v>
      </c>
      <c r="C57" s="45">
        <v>76308.37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163606.33000000002</v>
      </c>
    </row>
    <row r="58" spans="1:10" ht="17.25" customHeight="1">
      <c r="A58" s="17" t="s">
        <v>54</v>
      </c>
      <c r="B58" s="45">
        <v>263159.74</v>
      </c>
      <c r="C58" s="45">
        <v>183561.7</v>
      </c>
      <c r="D58" s="44">
        <v>0</v>
      </c>
      <c r="E58" s="45">
        <v>69437.82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516159.26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46349.5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46349.5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97140.86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97140.86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38031.98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38031.98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40688.65</v>
      </c>
      <c r="E62" s="44">
        <v>0</v>
      </c>
      <c r="F62" s="45">
        <v>62563.61</v>
      </c>
      <c r="G62" s="44">
        <v>0</v>
      </c>
      <c r="H62" s="44">
        <v>0</v>
      </c>
      <c r="I62" s="44">
        <v>0</v>
      </c>
      <c r="J62" s="35">
        <f t="shared" si="21"/>
        <v>103252.26000000001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70299.6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70299.6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57137.28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57137.28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6722.6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6722.6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180469.56</v>
      </c>
      <c r="G66" s="44">
        <v>0</v>
      </c>
      <c r="H66" s="44">
        <v>0</v>
      </c>
      <c r="I66" s="44">
        <v>0</v>
      </c>
      <c r="J66" s="35">
        <f t="shared" si="21"/>
        <v>180469.56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91238.61</v>
      </c>
      <c r="H67" s="45">
        <v>104214.16</v>
      </c>
      <c r="I67" s="44">
        <v>0</v>
      </c>
      <c r="J67" s="32">
        <f t="shared" si="21"/>
        <v>195452.77000000002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235862.41</v>
      </c>
      <c r="H68" s="44">
        <v>0</v>
      </c>
      <c r="I68" s="44">
        <v>0</v>
      </c>
      <c r="J68" s="35">
        <f t="shared" si="21"/>
        <v>235862.41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81622.99</v>
      </c>
      <c r="J69" s="32">
        <f t="shared" si="21"/>
        <v>81622.99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107872.83</v>
      </c>
      <c r="J70" s="35">
        <f t="shared" si="21"/>
        <v>107872.83</v>
      </c>
    </row>
    <row r="71" spans="1:10" ht="17.25" customHeight="1">
      <c r="A71" s="41" t="s">
        <v>67</v>
      </c>
      <c r="B71" s="39">
        <v>323357.68</v>
      </c>
      <c r="C71" s="39">
        <v>224527.26</v>
      </c>
      <c r="D71" s="39">
        <v>545032.41</v>
      </c>
      <c r="E71" s="39">
        <v>788481.8</v>
      </c>
      <c r="F71" s="39">
        <v>313220.73</v>
      </c>
      <c r="G71" s="39">
        <v>651980.17</v>
      </c>
      <c r="H71" s="39">
        <v>434016.03</v>
      </c>
      <c r="I71" s="39">
        <v>225131.57</v>
      </c>
      <c r="J71" s="39">
        <f>SUM(B71:I71)</f>
        <v>3505747.65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1.583645462939316</v>
      </c>
      <c r="C75" s="55">
        <v>1.5542112593591426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1.474368946034551</v>
      </c>
      <c r="C76" s="55">
        <v>1.4438704653597891</v>
      </c>
      <c r="D76" s="55"/>
      <c r="E76" s="55">
        <v>1.5409881955440374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1.4150607415306375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1.4896011976203578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1.7860825774002747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1.7123332234311464</v>
      </c>
      <c r="E80" s="55">
        <v>0</v>
      </c>
      <c r="F80" s="55">
        <v>1.5142973700671762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1.487521026505573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1.4856765036028534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1.4718494886810594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1.453869205548287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1.4783078778418508</v>
      </c>
      <c r="H85" s="55">
        <v>1.657507635179679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1.6164648175328993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1.8272882031743218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1.8902525223206512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2013-10-03T19:28:44Z</dcterms:modified>
  <cp:category/>
  <cp:version/>
  <cp:contentType/>
  <cp:contentStatus/>
</cp:coreProperties>
</file>