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<sst xmlns="http://schemas.openxmlformats.org/spreadsheetml/2006/main" count="94" uniqueCount="94">
  <si>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</si>
  <si>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</si>
  <si>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</si>
  <si>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</si>
  <si>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</si>
  <si>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</si>
  <si>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</si>
  <si>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</si>
  <si>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</si>
  <si>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</si>
  <si>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</si>
  <si>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</si>
  <si>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</si>
  <si>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</si>
  <si>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</si>
  <si>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</si>
  <si>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</si>
  <si>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</si>
  <si>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</si>
  <si>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</si>
  <si>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</si>
  <si>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</si>
  <si>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</si>
  <si>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</si>
  <si>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</si>
  <si>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</si>
  <si>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</si>
  <si>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</si>
  <si>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</si>
  <si>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</si>
  <si>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</si>
  <si>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</si>
  <si>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</si>
  <si>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</si>
  <si>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</si>
  <si>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</si>
  <si>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</si>
  <si>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</si>
  <si>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</si>
  <si>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</si>
  <si>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</si>
  <si>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</si>
  <si>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</si>
  <si>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</si>
  <si>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</si>
  <si>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</si>
  <si>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</si>
  <si>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</si>
  <si>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</si>
  <si>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</si>
  <si>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</si>
  <si>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</si>
  <si>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</si>
  <si>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</si>
  <si>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</si>
  <si>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</si>
  <si>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</si>
  <si>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</si>
  <si>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</si>
  <si>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</si>
  <si>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</si>
  <si>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</si>
  <si>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</si>
  <si>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</si>
  <si>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</si>
  <si>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</si>
  <si>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</si>
  <si>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</si>
  <si>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</si>
  <si>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</si>
  <si>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</si>
  <si>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</si>
  <si>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</si>
  <si>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</si>
  <si>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</si>
  <si>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</si>
  <si>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</si>
  <si>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</si>
  <si>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</si>
  <si>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</si>
  <si>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</si>
  <si>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</si>
  <si>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</si>
  <si>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</si>
  <si>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</si>
  <si>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</si>
  <si>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</si>
  <si>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</si>
  <si>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</si>
  <si>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</si>
  <si>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</si>
  <si>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</si>
  <si>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</si>
  <si>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26/09/13 - VENCIMENTO 03/10/13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</si>
</sst>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527023</v>
      </c>
      <c r="C7" s="10">
        <f aca="true" t="shared" si="0" ref="C7:I7">C8+C16+C20</f>
        <v>414134</v>
      </c>
      <c r="D7" s="10">
        <f t="shared" si="0"/>
        <v>582562</v>
      </c>
      <c r="E7" s="10">
        <f t="shared" si="0"/>
        <v>758517</v>
      </c>
      <c r="F7" s="10">
        <f t="shared" si="0"/>
        <v>455113</v>
      </c>
      <c r="G7" s="10">
        <f t="shared" si="0"/>
        <v>739867</v>
      </c>
      <c r="H7" s="10">
        <f t="shared" si="0"/>
        <v>382015</v>
      </c>
      <c r="I7" s="10">
        <f t="shared" si="0"/>
        <v>272178</v>
      </c>
      <c r="J7" s="10">
        <f>+J8+J16+J20</f>
        <v>4131409</v>
      </c>
      <c r="L7" s="42"/>
    </row>
    <row r="8" spans="1:10" ht="15.75">
      <c r="A8" s="11" t="s">
        <v>22</v>
      </c>
      <c r="B8" s="12">
        <f>+B9+B12</f>
        <v>292543</v>
      </c>
      <c r="C8" s="12">
        <f>+C9+C12</f>
        <v>246624</v>
      </c>
      <c r="D8" s="12">
        <f aca="true" t="shared" si="1" ref="D8:I8">+D9+D12</f>
        <v>369302</v>
      </c>
      <c r="E8" s="12">
        <f t="shared" si="1"/>
        <v>446039</v>
      </c>
      <c r="F8" s="12">
        <f t="shared" si="1"/>
        <v>259564</v>
      </c>
      <c r="G8" s="12">
        <f t="shared" si="1"/>
        <v>427744</v>
      </c>
      <c r="H8" s="12">
        <f t="shared" si="1"/>
        <v>203506</v>
      </c>
      <c r="I8" s="12">
        <f t="shared" si="1"/>
        <v>163756</v>
      </c>
      <c r="J8" s="12">
        <f>SUM(B8:I8)</f>
        <v>2409078</v>
      </c>
    </row>
    <row r="9" spans="1:10" ht="15.75">
      <c r="A9" s="13" t="s">
        <v>23</v>
      </c>
      <c r="B9" s="14">
        <v>30140</v>
      </c>
      <c r="C9" s="14">
        <v>30419</v>
      </c>
      <c r="D9" s="14">
        <v>31587</v>
      </c>
      <c r="E9" s="14">
        <v>36491</v>
      </c>
      <c r="F9" s="14">
        <v>31293</v>
      </c>
      <c r="G9" s="14">
        <v>35984</v>
      </c>
      <c r="H9" s="14">
        <v>15562</v>
      </c>
      <c r="I9" s="14">
        <v>21606</v>
      </c>
      <c r="J9" s="12">
        <f aca="true" t="shared" si="2" ref="J9:J15">SUM(B9:I9)</f>
        <v>233082</v>
      </c>
    </row>
    <row r="10" spans="1:10" ht="15.75">
      <c r="A10" s="15" t="s">
        <v>24</v>
      </c>
      <c r="B10" s="14">
        <f>+B9-B11</f>
        <v>30140</v>
      </c>
      <c r="C10" s="14">
        <f aca="true" t="shared" si="3" ref="C10:I10">+C9-C11</f>
        <v>30419</v>
      </c>
      <c r="D10" s="14">
        <f t="shared" si="3"/>
        <v>31587</v>
      </c>
      <c r="E10" s="14">
        <f t="shared" si="3"/>
        <v>36491</v>
      </c>
      <c r="F10" s="14">
        <f t="shared" si="3"/>
        <v>31293</v>
      </c>
      <c r="G10" s="14">
        <f t="shared" si="3"/>
        <v>35984</v>
      </c>
      <c r="H10" s="14">
        <f t="shared" si="3"/>
        <v>15562</v>
      </c>
      <c r="I10" s="14">
        <f t="shared" si="3"/>
        <v>21606</v>
      </c>
      <c r="J10" s="12">
        <f t="shared" si="2"/>
        <v>233082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262403</v>
      </c>
      <c r="C12" s="14">
        <f aca="true" t="shared" si="4" ref="C12:I12">C13+C14+C15</f>
        <v>216205</v>
      </c>
      <c r="D12" s="14">
        <f t="shared" si="4"/>
        <v>337715</v>
      </c>
      <c r="E12" s="14">
        <f t="shared" si="4"/>
        <v>409548</v>
      </c>
      <c r="F12" s="14">
        <f t="shared" si="4"/>
        <v>228271</v>
      </c>
      <c r="G12" s="14">
        <f t="shared" si="4"/>
        <v>391760</v>
      </c>
      <c r="H12" s="14">
        <f t="shared" si="4"/>
        <v>187944</v>
      </c>
      <c r="I12" s="14">
        <f t="shared" si="4"/>
        <v>142150</v>
      </c>
      <c r="J12" s="12">
        <f t="shared" si="2"/>
        <v>2175996</v>
      </c>
    </row>
    <row r="13" spans="1:10" ht="15.75">
      <c r="A13" s="15" t="s">
        <v>27</v>
      </c>
      <c r="B13" s="14">
        <v>117893</v>
      </c>
      <c r="C13" s="14">
        <v>98335</v>
      </c>
      <c r="D13" s="14">
        <v>153871</v>
      </c>
      <c r="E13" s="14">
        <v>186784</v>
      </c>
      <c r="F13" s="14">
        <v>107993</v>
      </c>
      <c r="G13" s="14">
        <v>184629</v>
      </c>
      <c r="H13" s="14">
        <v>87023</v>
      </c>
      <c r="I13" s="14">
        <v>64988</v>
      </c>
      <c r="J13" s="12">
        <f t="shared" si="2"/>
        <v>1001516</v>
      </c>
    </row>
    <row r="14" spans="1:10" ht="15.75">
      <c r="A14" s="15" t="s">
        <v>28</v>
      </c>
      <c r="B14" s="14">
        <v>102623</v>
      </c>
      <c r="C14" s="14">
        <v>80247</v>
      </c>
      <c r="D14" s="14">
        <v>135379</v>
      </c>
      <c r="E14" s="14">
        <v>158437</v>
      </c>
      <c r="F14" s="14">
        <v>85281</v>
      </c>
      <c r="G14" s="14">
        <v>151962</v>
      </c>
      <c r="H14" s="14">
        <v>72871</v>
      </c>
      <c r="I14" s="14">
        <v>58746</v>
      </c>
      <c r="J14" s="12">
        <f t="shared" si="2"/>
        <v>845546</v>
      </c>
    </row>
    <row r="15" spans="1:10" ht="15.75">
      <c r="A15" s="15" t="s">
        <v>29</v>
      </c>
      <c r="B15" s="14">
        <v>41887</v>
      </c>
      <c r="C15" s="14">
        <v>37623</v>
      </c>
      <c r="D15" s="14">
        <v>48465</v>
      </c>
      <c r="E15" s="14">
        <v>64327</v>
      </c>
      <c r="F15" s="14">
        <v>34997</v>
      </c>
      <c r="G15" s="14">
        <v>55169</v>
      </c>
      <c r="H15" s="14">
        <v>28050</v>
      </c>
      <c r="I15" s="14">
        <v>18416</v>
      </c>
      <c r="J15" s="12">
        <f t="shared" si="2"/>
        <v>328934</v>
      </c>
    </row>
    <row r="16" spans="1:10" ht="15.75">
      <c r="A16" s="17" t="s">
        <v>30</v>
      </c>
      <c r="B16" s="18">
        <f>B17+B18+B19</f>
        <v>180117</v>
      </c>
      <c r="C16" s="18">
        <f aca="true" t="shared" si="5" ref="C16:I16">C17+C18+C19</f>
        <v>121185</v>
      </c>
      <c r="D16" s="18">
        <f t="shared" si="5"/>
        <v>144238</v>
      </c>
      <c r="E16" s="18">
        <f t="shared" si="5"/>
        <v>217814</v>
      </c>
      <c r="F16" s="18">
        <f t="shared" si="5"/>
        <v>142407</v>
      </c>
      <c r="G16" s="18">
        <f t="shared" si="5"/>
        <v>241005</v>
      </c>
      <c r="H16" s="18">
        <f t="shared" si="5"/>
        <v>146998</v>
      </c>
      <c r="I16" s="18">
        <f t="shared" si="5"/>
        <v>90978</v>
      </c>
      <c r="J16" s="12">
        <f aca="true" t="shared" si="6" ref="J16:J22">SUM(B16:I16)</f>
        <v>1284742</v>
      </c>
    </row>
    <row r="17" spans="1:10" ht="18.75" customHeight="1">
      <c r="A17" s="13" t="s">
        <v>31</v>
      </c>
      <c r="B17" s="14">
        <v>93345</v>
      </c>
      <c r="C17" s="14">
        <v>67806</v>
      </c>
      <c r="D17" s="14">
        <v>82334</v>
      </c>
      <c r="E17" s="14">
        <v>121515</v>
      </c>
      <c r="F17" s="14">
        <v>80739</v>
      </c>
      <c r="G17" s="14">
        <v>132844</v>
      </c>
      <c r="H17" s="14">
        <v>77868</v>
      </c>
      <c r="I17" s="14">
        <v>48684</v>
      </c>
      <c r="J17" s="12">
        <f t="shared" si="6"/>
        <v>705135</v>
      </c>
    </row>
    <row r="18" spans="1:10" ht="18.75" customHeight="1">
      <c r="A18" s="13" t="s">
        <v>32</v>
      </c>
      <c r="B18" s="14">
        <v>62474</v>
      </c>
      <c r="C18" s="14">
        <v>36276</v>
      </c>
      <c r="D18" s="14">
        <v>43092</v>
      </c>
      <c r="E18" s="14">
        <v>65553</v>
      </c>
      <c r="F18" s="14">
        <v>44447</v>
      </c>
      <c r="G18" s="14">
        <v>78891</v>
      </c>
      <c r="H18" s="14">
        <v>51952</v>
      </c>
      <c r="I18" s="14">
        <v>32962</v>
      </c>
      <c r="J18" s="12">
        <f t="shared" si="6"/>
        <v>415647</v>
      </c>
    </row>
    <row r="19" spans="1:10" ht="18.75" customHeight="1">
      <c r="A19" s="13" t="s">
        <v>33</v>
      </c>
      <c r="B19" s="14">
        <v>24298</v>
      </c>
      <c r="C19" s="14">
        <v>17103</v>
      </c>
      <c r="D19" s="14">
        <v>18812</v>
      </c>
      <c r="E19" s="14">
        <v>30746</v>
      </c>
      <c r="F19" s="14">
        <v>17221</v>
      </c>
      <c r="G19" s="14">
        <v>29270</v>
      </c>
      <c r="H19" s="14">
        <v>17178</v>
      </c>
      <c r="I19" s="14">
        <v>9332</v>
      </c>
      <c r="J19" s="12">
        <f t="shared" si="6"/>
        <v>163960</v>
      </c>
    </row>
    <row r="20" spans="1:10" ht="18.75" customHeight="1">
      <c r="A20" s="17" t="s">
        <v>34</v>
      </c>
      <c r="B20" s="14">
        <f>B21+B22</f>
        <v>54363</v>
      </c>
      <c r="C20" s="14">
        <f aca="true" t="shared" si="7" ref="C20:I20">C21+C22</f>
        <v>46325</v>
      </c>
      <c r="D20" s="14">
        <f t="shared" si="7"/>
        <v>69022</v>
      </c>
      <c r="E20" s="14">
        <f t="shared" si="7"/>
        <v>94664</v>
      </c>
      <c r="F20" s="14">
        <f t="shared" si="7"/>
        <v>53142</v>
      </c>
      <c r="G20" s="14">
        <f t="shared" si="7"/>
        <v>71118</v>
      </c>
      <c r="H20" s="14">
        <f t="shared" si="7"/>
        <v>31511</v>
      </c>
      <c r="I20" s="14">
        <f t="shared" si="7"/>
        <v>17444</v>
      </c>
      <c r="J20" s="12">
        <f t="shared" si="6"/>
        <v>437589</v>
      </c>
    </row>
    <row r="21" spans="1:10" ht="18.75" customHeight="1">
      <c r="A21" s="13" t="s">
        <v>35</v>
      </c>
      <c r="B21" s="14">
        <v>30987</v>
      </c>
      <c r="C21" s="14">
        <v>26405</v>
      </c>
      <c r="D21" s="14">
        <v>39343</v>
      </c>
      <c r="E21" s="14">
        <v>53958</v>
      </c>
      <c r="F21" s="14">
        <v>30291</v>
      </c>
      <c r="G21" s="14">
        <v>40537</v>
      </c>
      <c r="H21" s="14">
        <v>17961</v>
      </c>
      <c r="I21" s="14">
        <v>9943</v>
      </c>
      <c r="J21" s="12">
        <f t="shared" si="6"/>
        <v>249425</v>
      </c>
    </row>
    <row r="22" spans="1:10" ht="18.75" customHeight="1">
      <c r="A22" s="13" t="s">
        <v>36</v>
      </c>
      <c r="B22" s="14">
        <v>23376</v>
      </c>
      <c r="C22" s="14">
        <v>19920</v>
      </c>
      <c r="D22" s="14">
        <v>29679</v>
      </c>
      <c r="E22" s="14">
        <v>40706</v>
      </c>
      <c r="F22" s="14">
        <v>22851</v>
      </c>
      <c r="G22" s="14">
        <v>30581</v>
      </c>
      <c r="H22" s="14">
        <v>13550</v>
      </c>
      <c r="I22" s="14">
        <v>7501</v>
      </c>
      <c r="J22" s="12">
        <f t="shared" si="6"/>
        <v>188164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0.9595814698789237</v>
      </c>
      <c r="C28" s="23">
        <f aca="true" t="shared" si="8" ref="C28:I28">(((+C$8+C$16)*C$25)+(C$20*C$26))/C$7</f>
        <v>0.9615958040151257</v>
      </c>
      <c r="D28" s="23">
        <f t="shared" si="8"/>
        <v>0.9767542057326086</v>
      </c>
      <c r="E28" s="23">
        <f t="shared" si="8"/>
        <v>0.9761379681668308</v>
      </c>
      <c r="F28" s="23">
        <f t="shared" si="8"/>
        <v>0.9717191282165089</v>
      </c>
      <c r="G28" s="23">
        <f t="shared" si="8"/>
        <v>0.9745274894001219</v>
      </c>
      <c r="H28" s="23">
        <f t="shared" si="8"/>
        <v>0.9159316340981376</v>
      </c>
      <c r="I28" s="23">
        <f t="shared" si="8"/>
        <v>0.9765347867939362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1.4955077208063026</v>
      </c>
      <c r="C31" s="26">
        <f aca="true" t="shared" si="9" ref="C31:I31">C28*C30</f>
        <v>1.47364556965318</v>
      </c>
      <c r="D31" s="26">
        <f t="shared" si="9"/>
        <v>1.5122108613152248</v>
      </c>
      <c r="E31" s="26">
        <f t="shared" si="9"/>
        <v>1.5104758919413541</v>
      </c>
      <c r="F31" s="26">
        <f t="shared" si="9"/>
        <v>1.4633118351812406</v>
      </c>
      <c r="G31" s="26">
        <f t="shared" si="9"/>
        <v>1.5381941892691524</v>
      </c>
      <c r="H31" s="26">
        <f t="shared" si="9"/>
        <v>1.6567371397567112</v>
      </c>
      <c r="I31" s="26">
        <f t="shared" si="9"/>
        <v>1.8684040075728383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788166.97</v>
      </c>
      <c r="C37" s="29">
        <f aca="true" t="shared" si="12" ref="C37:I37">+C38+C39</f>
        <v>610286.73</v>
      </c>
      <c r="D37" s="29">
        <f t="shared" si="12"/>
        <v>880956.58</v>
      </c>
      <c r="E37" s="29">
        <f t="shared" si="12"/>
        <v>1145721.64</v>
      </c>
      <c r="F37" s="29">
        <f t="shared" si="12"/>
        <v>665972.24</v>
      </c>
      <c r="G37" s="29">
        <f t="shared" si="12"/>
        <v>1138059.12</v>
      </c>
      <c r="H37" s="29">
        <f t="shared" si="12"/>
        <v>632898.44</v>
      </c>
      <c r="I37" s="29">
        <f t="shared" si="12"/>
        <v>508538.47</v>
      </c>
      <c r="J37" s="29">
        <f t="shared" si="11"/>
        <v>6370600.19</v>
      </c>
      <c r="L37" s="43"/>
      <c r="M37" s="43"/>
    </row>
    <row r="38" spans="1:10" ht="15.75">
      <c r="A38" s="17" t="s">
        <v>74</v>
      </c>
      <c r="B38" s="30">
        <f>ROUND(+B7*B31,2)</f>
        <v>788166.97</v>
      </c>
      <c r="C38" s="30">
        <f aca="true" t="shared" si="13" ref="C38:I38">ROUND(+C7*C31,2)</f>
        <v>610286.73</v>
      </c>
      <c r="D38" s="30">
        <f t="shared" si="13"/>
        <v>880956.58</v>
      </c>
      <c r="E38" s="30">
        <f t="shared" si="13"/>
        <v>1145721.64</v>
      </c>
      <c r="F38" s="30">
        <f t="shared" si="13"/>
        <v>665972.24</v>
      </c>
      <c r="G38" s="30">
        <f t="shared" si="13"/>
        <v>1138059.12</v>
      </c>
      <c r="H38" s="30">
        <f t="shared" si="13"/>
        <v>632898.44</v>
      </c>
      <c r="I38" s="30">
        <f t="shared" si="13"/>
        <v>508538.47</v>
      </c>
      <c r="J38" s="30">
        <f>SUM(B38:I38)</f>
        <v>6370600.19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-109034.54000000001</v>
      </c>
      <c r="C41" s="31">
        <f t="shared" si="15"/>
        <v>-115409.38</v>
      </c>
      <c r="D41" s="31">
        <f t="shared" si="15"/>
        <v>-108722.20999999999</v>
      </c>
      <c r="E41" s="31">
        <f t="shared" si="15"/>
        <v>-139022.32</v>
      </c>
      <c r="F41" s="31">
        <f t="shared" si="15"/>
        <v>-101629.84</v>
      </c>
      <c r="G41" s="31">
        <f t="shared" si="15"/>
        <v>-150649.89</v>
      </c>
      <c r="H41" s="31">
        <f t="shared" si="15"/>
        <v>-73785.64</v>
      </c>
      <c r="I41" s="31">
        <f t="shared" si="15"/>
        <v>-74699.09</v>
      </c>
      <c r="J41" s="31">
        <f t="shared" si="15"/>
        <v>-872952.9099999999</v>
      </c>
      <c r="L41" s="43"/>
    </row>
    <row r="42" spans="1:12" ht="15.75">
      <c r="A42" s="17" t="s">
        <v>44</v>
      </c>
      <c r="B42" s="32">
        <f>B43+B44</f>
        <v>-90420</v>
      </c>
      <c r="C42" s="32">
        <f aca="true" t="shared" si="16" ref="C42:I42">C43+C44</f>
        <v>-91257</v>
      </c>
      <c r="D42" s="32">
        <f t="shared" si="16"/>
        <v>-94761</v>
      </c>
      <c r="E42" s="32">
        <f t="shared" si="16"/>
        <v>-109473</v>
      </c>
      <c r="F42" s="32">
        <f t="shared" si="16"/>
        <v>-93879</v>
      </c>
      <c r="G42" s="32">
        <f t="shared" si="16"/>
        <v>-107952</v>
      </c>
      <c r="H42" s="32">
        <f t="shared" si="16"/>
        <v>-46686</v>
      </c>
      <c r="I42" s="32">
        <f t="shared" si="16"/>
        <v>-64818</v>
      </c>
      <c r="J42" s="31">
        <f t="shared" si="11"/>
        <v>-699246</v>
      </c>
      <c r="L42" s="42"/>
    </row>
    <row r="43" spans="1:12" ht="15.75">
      <c r="A43" s="13" t="s">
        <v>69</v>
      </c>
      <c r="B43" s="20">
        <f aca="true" t="shared" si="17" ref="B43:I43">ROUND(-B9*$D$3,2)</f>
        <v>-90420</v>
      </c>
      <c r="C43" s="20">
        <f t="shared" si="17"/>
        <v>-91257</v>
      </c>
      <c r="D43" s="20">
        <f t="shared" si="17"/>
        <v>-94761</v>
      </c>
      <c r="E43" s="20">
        <f t="shared" si="17"/>
        <v>-109473</v>
      </c>
      <c r="F43" s="20">
        <f t="shared" si="17"/>
        <v>-93879</v>
      </c>
      <c r="G43" s="20">
        <f t="shared" si="17"/>
        <v>-107952</v>
      </c>
      <c r="H43" s="20">
        <f t="shared" si="17"/>
        <v>-46686</v>
      </c>
      <c r="I43" s="20">
        <f t="shared" si="17"/>
        <v>-64818</v>
      </c>
      <c r="J43" s="57">
        <f t="shared" si="11"/>
        <v>-699246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-18614.54</v>
      </c>
      <c r="C45" s="32">
        <f t="shared" si="19"/>
        <v>-24152.38</v>
      </c>
      <c r="D45" s="32">
        <f t="shared" si="19"/>
        <v>-13961.21</v>
      </c>
      <c r="E45" s="32">
        <f t="shared" si="19"/>
        <v>-29549.32</v>
      </c>
      <c r="F45" s="32">
        <f t="shared" si="19"/>
        <v>-7750.84</v>
      </c>
      <c r="G45" s="32">
        <f t="shared" si="19"/>
        <v>-42697.89</v>
      </c>
      <c r="H45" s="32">
        <f t="shared" si="19"/>
        <v>-27099.64</v>
      </c>
      <c r="I45" s="32">
        <f t="shared" si="19"/>
        <v>-9881.09</v>
      </c>
      <c r="J45" s="32">
        <f t="shared" si="19"/>
        <v>-173706.90999999997</v>
      </c>
      <c r="L45" s="50"/>
    </row>
    <row r="46" spans="1:10" ht="15.75">
      <c r="A46" s="13" t="s">
        <v>62</v>
      </c>
      <c r="B46" s="27">
        <v>-18614.54</v>
      </c>
      <c r="C46" s="27">
        <v>-24152.38</v>
      </c>
      <c r="D46" s="27">
        <v>-13374.83</v>
      </c>
      <c r="E46" s="27">
        <v>-29198.84</v>
      </c>
      <c r="F46" s="27">
        <v>-7312.74</v>
      </c>
      <c r="G46" s="27">
        <v>-42697.89</v>
      </c>
      <c r="H46" s="27">
        <v>-27099.64</v>
      </c>
      <c r="I46" s="27">
        <v>-9476.69</v>
      </c>
      <c r="J46" s="27">
        <f t="shared" si="11"/>
        <v>-171927.55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-586.38</v>
      </c>
      <c r="E50" s="27">
        <v>-350.48</v>
      </c>
      <c r="F50" s="27">
        <v>-438.1</v>
      </c>
      <c r="G50" s="27">
        <v>0</v>
      </c>
      <c r="H50" s="27">
        <v>0</v>
      </c>
      <c r="I50" s="27">
        <v>-404.4</v>
      </c>
      <c r="J50" s="27">
        <f t="shared" si="11"/>
        <v>-1779.3600000000001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679132.4299999999</v>
      </c>
      <c r="C53" s="35">
        <f t="shared" si="20"/>
        <v>494877.35</v>
      </c>
      <c r="D53" s="35">
        <f t="shared" si="20"/>
        <v>772234.37</v>
      </c>
      <c r="E53" s="35">
        <f t="shared" si="20"/>
        <v>1006699.3199999998</v>
      </c>
      <c r="F53" s="35">
        <f t="shared" si="20"/>
        <v>564342.4</v>
      </c>
      <c r="G53" s="35">
        <f t="shared" si="20"/>
        <v>987409.2300000001</v>
      </c>
      <c r="H53" s="35">
        <f t="shared" si="20"/>
        <v>559112.7999999999</v>
      </c>
      <c r="I53" s="35">
        <f t="shared" si="20"/>
        <v>433839.38</v>
      </c>
      <c r="J53" s="35">
        <f>SUM(B53:I53)</f>
        <v>5497647.279999999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5497647.25</v>
      </c>
      <c r="L56" s="43"/>
    </row>
    <row r="57" spans="1:10" ht="17.25" customHeight="1">
      <c r="A57" s="17" t="s">
        <v>48</v>
      </c>
      <c r="B57" s="45">
        <v>91026.45</v>
      </c>
      <c r="C57" s="45">
        <v>81448.71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172475.16</v>
      </c>
    </row>
    <row r="58" spans="1:10" ht="17.25" customHeight="1">
      <c r="A58" s="17" t="s">
        <v>54</v>
      </c>
      <c r="B58" s="45">
        <v>264748.29</v>
      </c>
      <c r="C58" s="45">
        <v>188901.39</v>
      </c>
      <c r="D58" s="44">
        <v>0</v>
      </c>
      <c r="E58" s="45">
        <v>74089.56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527739.24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44558.09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44558.09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101328.93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101328.93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41889.11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41889.11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39425.83</v>
      </c>
      <c r="E62" s="44">
        <v>0</v>
      </c>
      <c r="F62" s="45">
        <v>65317.63</v>
      </c>
      <c r="G62" s="44">
        <v>0</v>
      </c>
      <c r="H62" s="44">
        <v>0</v>
      </c>
      <c r="I62" s="44">
        <v>0</v>
      </c>
      <c r="J62" s="35">
        <f t="shared" si="21"/>
        <v>104743.45999999999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76864.63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76864.63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60880.64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60880.64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6382.63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6382.63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185804.01</v>
      </c>
      <c r="G66" s="44">
        <v>0</v>
      </c>
      <c r="H66" s="44">
        <v>0</v>
      </c>
      <c r="I66" s="44">
        <v>0</v>
      </c>
      <c r="J66" s="35">
        <f t="shared" si="21"/>
        <v>185804.01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96087.82</v>
      </c>
      <c r="H67" s="45">
        <v>125096.77</v>
      </c>
      <c r="I67" s="44">
        <v>0</v>
      </c>
      <c r="J67" s="32">
        <f t="shared" si="21"/>
        <v>221184.59000000003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239341.22</v>
      </c>
      <c r="H68" s="44">
        <v>0</v>
      </c>
      <c r="I68" s="44">
        <v>0</v>
      </c>
      <c r="J68" s="35">
        <f t="shared" si="21"/>
        <v>239341.22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92430.32</v>
      </c>
      <c r="J69" s="32">
        <f t="shared" si="21"/>
        <v>92430.32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116277.47</v>
      </c>
      <c r="J70" s="35">
        <f t="shared" si="21"/>
        <v>116277.47</v>
      </c>
    </row>
    <row r="71" spans="1:10" ht="17.25" customHeight="1">
      <c r="A71" s="41" t="s">
        <v>67</v>
      </c>
      <c r="B71" s="39">
        <v>323357.69</v>
      </c>
      <c r="C71" s="39">
        <v>224527.25</v>
      </c>
      <c r="D71" s="39">
        <v>545032.41</v>
      </c>
      <c r="E71" s="39">
        <v>788481.85</v>
      </c>
      <c r="F71" s="39">
        <v>313220.76</v>
      </c>
      <c r="G71" s="39">
        <v>651980.19</v>
      </c>
      <c r="H71" s="39">
        <v>434016.02</v>
      </c>
      <c r="I71" s="39">
        <v>225131.58</v>
      </c>
      <c r="J71" s="39">
        <f>SUM(B71:I71)</f>
        <v>3505747.75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1.582291159891758</v>
      </c>
      <c r="C75" s="55">
        <v>1.552346806649169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1.4745888475486273</v>
      </c>
      <c r="C76" s="55">
        <v>1.4436437828932012</v>
      </c>
      <c r="D76" s="55"/>
      <c r="E76" s="55">
        <v>1.5417007451311417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1.4156639389800207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1.4892385833098087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1.7806259978797052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1.7256206129582021</v>
      </c>
      <c r="E80" s="55">
        <v>0</v>
      </c>
      <c r="F80" s="55">
        <v>1.513515798601702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1.4879440732344076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1.4860723933009186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1.4723090531157401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1.4535946437141531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1.478934693483022</v>
      </c>
      <c r="H85" s="55">
        <v>1.6567371176524484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1.617814715329207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1.8270965602296636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1.8910901650074847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2013-10-02T19:26:17Z</dcterms:modified>
  <cp:category/>
  <cp:version/>
  <cp:contentType/>
  <cp:contentStatus/>
</cp:coreProperties>
</file>