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<sst xmlns="http://schemas.openxmlformats.org/spreadsheetml/2006/main" count="94" uniqueCount="94">
  <si>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</si>
  <si>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</si>
  <si>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</si>
  <si>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</si>
  <si>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</si>
  <si>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</si>
  <si>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</si>
  <si>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</si>
  <si>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</si>
  <si>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</si>
  <si>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</si>
  <si>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</si>
  <si>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</si>
  <si>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</si>
  <si>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</si>
  <si>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</si>
  <si>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</si>
  <si>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</si>
  <si>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</si>
  <si>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</si>
  <si>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</si>
  <si>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</si>
  <si>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</si>
  <si>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</si>
  <si>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</si>
  <si>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</si>
  <si>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</si>
  <si>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</si>
  <si>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</si>
  <si>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</si>
  <si>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</si>
  <si>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</si>
  <si>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</si>
  <si>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</si>
  <si>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</si>
  <si>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</si>
  <si>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</si>
  <si>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</si>
  <si>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</si>
  <si>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</si>
  <si>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</si>
  <si>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</si>
  <si>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</si>
  <si>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</si>
  <si>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</si>
  <si>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</si>
  <si>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</si>
  <si>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</si>
  <si>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</si>
  <si>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</si>
  <si>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</si>
  <si>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</si>
  <si>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</si>
  <si>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</si>
  <si>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</si>
  <si>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</si>
  <si>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</si>
  <si>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</si>
  <si>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</si>
  <si>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</si>
  <si>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</si>
  <si>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</si>
  <si>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</si>
  <si>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</si>
  <si>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</si>
  <si>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</si>
  <si>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</si>
  <si>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</si>
  <si>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</si>
  <si>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</si>
  <si>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</si>
  <si>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</si>
  <si>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</si>
  <si>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</si>
  <si>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</si>
  <si>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</si>
  <si>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</si>
  <si>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</si>
  <si>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</si>
  <si>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</si>
  <si>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</si>
  <si>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</si>
  <si>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</si>
  <si>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</si>
  <si>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</si>
  <si>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</si>
  <si>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</si>
  <si>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</si>
  <si>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</si>
  <si>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</si>
  <si>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</si>
  <si>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</si>
  <si>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</si>
  <si>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25/09/13 - VENCIMENTO 02/10/13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</si>
</sst>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529694</v>
      </c>
      <c r="C7" s="10">
        <f aca="true" t="shared" si="0" ref="C7:I7">C8+C16+C20</f>
        <v>418993</v>
      </c>
      <c r="D7" s="10">
        <f t="shared" si="0"/>
        <v>594502</v>
      </c>
      <c r="E7" s="10">
        <f t="shared" si="0"/>
        <v>765331</v>
      </c>
      <c r="F7" s="10">
        <f t="shared" si="0"/>
        <v>460251</v>
      </c>
      <c r="G7" s="10">
        <f t="shared" si="0"/>
        <v>744424</v>
      </c>
      <c r="H7" s="10">
        <f t="shared" si="0"/>
        <v>384703</v>
      </c>
      <c r="I7" s="10">
        <f t="shared" si="0"/>
        <v>272780</v>
      </c>
      <c r="J7" s="10">
        <f>+J8+J16+J20</f>
        <v>4170678</v>
      </c>
      <c r="L7" s="42"/>
    </row>
    <row r="8" spans="1:10" ht="15.75">
      <c r="A8" s="11" t="s">
        <v>22</v>
      </c>
      <c r="B8" s="12">
        <f>+B9+B12</f>
        <v>292731</v>
      </c>
      <c r="C8" s="12">
        <f>+C9+C12</f>
        <v>248396</v>
      </c>
      <c r="D8" s="12">
        <f aca="true" t="shared" si="1" ref="D8:I8">+D9+D12</f>
        <v>375759</v>
      </c>
      <c r="E8" s="12">
        <f t="shared" si="1"/>
        <v>449468</v>
      </c>
      <c r="F8" s="12">
        <f t="shared" si="1"/>
        <v>262608</v>
      </c>
      <c r="G8" s="12">
        <f t="shared" si="1"/>
        <v>429239</v>
      </c>
      <c r="H8" s="12">
        <f t="shared" si="1"/>
        <v>204958</v>
      </c>
      <c r="I8" s="12">
        <f t="shared" si="1"/>
        <v>164768</v>
      </c>
      <c r="J8" s="12">
        <f>SUM(B8:I8)</f>
        <v>2427927</v>
      </c>
    </row>
    <row r="9" spans="1:10" ht="15.75">
      <c r="A9" s="13" t="s">
        <v>23</v>
      </c>
      <c r="B9" s="14">
        <v>29175</v>
      </c>
      <c r="C9" s="14">
        <v>30706</v>
      </c>
      <c r="D9" s="14">
        <v>31471</v>
      </c>
      <c r="E9" s="14">
        <v>36372</v>
      </c>
      <c r="F9" s="14">
        <v>31575</v>
      </c>
      <c r="G9" s="14">
        <v>35726</v>
      </c>
      <c r="H9" s="14">
        <v>16028</v>
      </c>
      <c r="I9" s="14">
        <v>21117</v>
      </c>
      <c r="J9" s="12">
        <f aca="true" t="shared" si="2" ref="J9:J15">SUM(B9:I9)</f>
        <v>232170</v>
      </c>
    </row>
    <row r="10" spans="1:10" ht="15.75">
      <c r="A10" s="15" t="s">
        <v>24</v>
      </c>
      <c r="B10" s="14">
        <f>+B9-B11</f>
        <v>29175</v>
      </c>
      <c r="C10" s="14">
        <f aca="true" t="shared" si="3" ref="C10:I10">+C9-C11</f>
        <v>30706</v>
      </c>
      <c r="D10" s="14">
        <f t="shared" si="3"/>
        <v>31471</v>
      </c>
      <c r="E10" s="14">
        <f t="shared" si="3"/>
        <v>36372</v>
      </c>
      <c r="F10" s="14">
        <f t="shared" si="3"/>
        <v>31575</v>
      </c>
      <c r="G10" s="14">
        <f t="shared" si="3"/>
        <v>35726</v>
      </c>
      <c r="H10" s="14">
        <f t="shared" si="3"/>
        <v>16028</v>
      </c>
      <c r="I10" s="14">
        <f t="shared" si="3"/>
        <v>21117</v>
      </c>
      <c r="J10" s="12">
        <f t="shared" si="2"/>
        <v>232170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263556</v>
      </c>
      <c r="C12" s="14">
        <f aca="true" t="shared" si="4" ref="C12:I12">C13+C14+C15</f>
        <v>217690</v>
      </c>
      <c r="D12" s="14">
        <f t="shared" si="4"/>
        <v>344288</v>
      </c>
      <c r="E12" s="14">
        <f t="shared" si="4"/>
        <v>413096</v>
      </c>
      <c r="F12" s="14">
        <f t="shared" si="4"/>
        <v>231033</v>
      </c>
      <c r="G12" s="14">
        <f t="shared" si="4"/>
        <v>393513</v>
      </c>
      <c r="H12" s="14">
        <f t="shared" si="4"/>
        <v>188930</v>
      </c>
      <c r="I12" s="14">
        <f t="shared" si="4"/>
        <v>143651</v>
      </c>
      <c r="J12" s="12">
        <f t="shared" si="2"/>
        <v>2195757</v>
      </c>
    </row>
    <row r="13" spans="1:10" ht="15.75">
      <c r="A13" s="15" t="s">
        <v>27</v>
      </c>
      <c r="B13" s="14">
        <v>116783</v>
      </c>
      <c r="C13" s="14">
        <v>97609</v>
      </c>
      <c r="D13" s="14">
        <v>155684</v>
      </c>
      <c r="E13" s="14">
        <v>186497</v>
      </c>
      <c r="F13" s="14">
        <v>108025</v>
      </c>
      <c r="G13" s="14">
        <v>183334</v>
      </c>
      <c r="H13" s="14">
        <v>86184</v>
      </c>
      <c r="I13" s="14">
        <v>64908</v>
      </c>
      <c r="J13" s="12">
        <f t="shared" si="2"/>
        <v>999024</v>
      </c>
    </row>
    <row r="14" spans="1:10" ht="15.75">
      <c r="A14" s="15" t="s">
        <v>28</v>
      </c>
      <c r="B14" s="14">
        <v>103401</v>
      </c>
      <c r="C14" s="14">
        <v>81107</v>
      </c>
      <c r="D14" s="14">
        <v>138303</v>
      </c>
      <c r="E14" s="14">
        <v>159829</v>
      </c>
      <c r="F14" s="14">
        <v>86725</v>
      </c>
      <c r="G14" s="14">
        <v>153329</v>
      </c>
      <c r="H14" s="14">
        <v>74064</v>
      </c>
      <c r="I14" s="14">
        <v>59743</v>
      </c>
      <c r="J14" s="12">
        <f t="shared" si="2"/>
        <v>856501</v>
      </c>
    </row>
    <row r="15" spans="1:10" ht="15.75">
      <c r="A15" s="15" t="s">
        <v>29</v>
      </c>
      <c r="B15" s="14">
        <v>43372</v>
      </c>
      <c r="C15" s="14">
        <v>38974</v>
      </c>
      <c r="D15" s="14">
        <v>50301</v>
      </c>
      <c r="E15" s="14">
        <v>66770</v>
      </c>
      <c r="F15" s="14">
        <v>36283</v>
      </c>
      <c r="G15" s="14">
        <v>56850</v>
      </c>
      <c r="H15" s="14">
        <v>28682</v>
      </c>
      <c r="I15" s="14">
        <v>19000</v>
      </c>
      <c r="J15" s="12">
        <f t="shared" si="2"/>
        <v>340232</v>
      </c>
    </row>
    <row r="16" spans="1:10" ht="15.75">
      <c r="A16" s="17" t="s">
        <v>30</v>
      </c>
      <c r="B16" s="18">
        <f>B17+B18+B19</f>
        <v>180866</v>
      </c>
      <c r="C16" s="18">
        <f aca="true" t="shared" si="5" ref="C16:I16">C17+C18+C19</f>
        <v>122710</v>
      </c>
      <c r="D16" s="18">
        <f t="shared" si="5"/>
        <v>147291</v>
      </c>
      <c r="E16" s="18">
        <f t="shared" si="5"/>
        <v>219010</v>
      </c>
      <c r="F16" s="18">
        <f t="shared" si="5"/>
        <v>144201</v>
      </c>
      <c r="G16" s="18">
        <f t="shared" si="5"/>
        <v>242186</v>
      </c>
      <c r="H16" s="18">
        <f t="shared" si="5"/>
        <v>146995</v>
      </c>
      <c r="I16" s="18">
        <f t="shared" si="5"/>
        <v>90303</v>
      </c>
      <c r="J16" s="12">
        <f aca="true" t="shared" si="6" ref="J16:J22">SUM(B16:I16)</f>
        <v>1293562</v>
      </c>
    </row>
    <row r="17" spans="1:10" ht="18.75" customHeight="1">
      <c r="A17" s="13" t="s">
        <v>31</v>
      </c>
      <c r="B17" s="14">
        <v>92454</v>
      </c>
      <c r="C17" s="14">
        <v>67703</v>
      </c>
      <c r="D17" s="14">
        <v>83919</v>
      </c>
      <c r="E17" s="14">
        <v>120909</v>
      </c>
      <c r="F17" s="14">
        <v>80333</v>
      </c>
      <c r="G17" s="14">
        <v>132250</v>
      </c>
      <c r="H17" s="14">
        <v>77135</v>
      </c>
      <c r="I17" s="14">
        <v>47604</v>
      </c>
      <c r="J17" s="12">
        <f t="shared" si="6"/>
        <v>702307</v>
      </c>
    </row>
    <row r="18" spans="1:10" ht="18.75" customHeight="1">
      <c r="A18" s="13" t="s">
        <v>32</v>
      </c>
      <c r="B18" s="14">
        <v>63394</v>
      </c>
      <c r="C18" s="14">
        <v>37254</v>
      </c>
      <c r="D18" s="14">
        <v>43698</v>
      </c>
      <c r="E18" s="14">
        <v>66112</v>
      </c>
      <c r="F18" s="14">
        <v>45769</v>
      </c>
      <c r="G18" s="14">
        <v>80129</v>
      </c>
      <c r="H18" s="14">
        <v>52344</v>
      </c>
      <c r="I18" s="14">
        <v>33289</v>
      </c>
      <c r="J18" s="12">
        <f t="shared" si="6"/>
        <v>421989</v>
      </c>
    </row>
    <row r="19" spans="1:10" ht="18.75" customHeight="1">
      <c r="A19" s="13" t="s">
        <v>33</v>
      </c>
      <c r="B19" s="14">
        <v>25018</v>
      </c>
      <c r="C19" s="14">
        <v>17753</v>
      </c>
      <c r="D19" s="14">
        <v>19674</v>
      </c>
      <c r="E19" s="14">
        <v>31989</v>
      </c>
      <c r="F19" s="14">
        <v>18099</v>
      </c>
      <c r="G19" s="14">
        <v>29807</v>
      </c>
      <c r="H19" s="14">
        <v>17516</v>
      </c>
      <c r="I19" s="14">
        <v>9410</v>
      </c>
      <c r="J19" s="12">
        <f t="shared" si="6"/>
        <v>169266</v>
      </c>
    </row>
    <row r="20" spans="1:10" ht="18.75" customHeight="1">
      <c r="A20" s="17" t="s">
        <v>34</v>
      </c>
      <c r="B20" s="14">
        <f>B21+B22</f>
        <v>56097</v>
      </c>
      <c r="C20" s="14">
        <f aca="true" t="shared" si="7" ref="C20:I20">C21+C22</f>
        <v>47887</v>
      </c>
      <c r="D20" s="14">
        <f t="shared" si="7"/>
        <v>71452</v>
      </c>
      <c r="E20" s="14">
        <f t="shared" si="7"/>
        <v>96853</v>
      </c>
      <c r="F20" s="14">
        <f t="shared" si="7"/>
        <v>53442</v>
      </c>
      <c r="G20" s="14">
        <f t="shared" si="7"/>
        <v>72999</v>
      </c>
      <c r="H20" s="14">
        <f t="shared" si="7"/>
        <v>32750</v>
      </c>
      <c r="I20" s="14">
        <f t="shared" si="7"/>
        <v>17709</v>
      </c>
      <c r="J20" s="12">
        <f t="shared" si="6"/>
        <v>449189</v>
      </c>
    </row>
    <row r="21" spans="1:10" ht="18.75" customHeight="1">
      <c r="A21" s="13" t="s">
        <v>35</v>
      </c>
      <c r="B21" s="14">
        <v>31975</v>
      </c>
      <c r="C21" s="14">
        <v>27296</v>
      </c>
      <c r="D21" s="14">
        <v>40728</v>
      </c>
      <c r="E21" s="14">
        <v>55206</v>
      </c>
      <c r="F21" s="14">
        <v>30462</v>
      </c>
      <c r="G21" s="14">
        <v>41609</v>
      </c>
      <c r="H21" s="14">
        <v>18668</v>
      </c>
      <c r="I21" s="14">
        <v>10094</v>
      </c>
      <c r="J21" s="12">
        <f t="shared" si="6"/>
        <v>256038</v>
      </c>
    </row>
    <row r="22" spans="1:10" ht="18.75" customHeight="1">
      <c r="A22" s="13" t="s">
        <v>36</v>
      </c>
      <c r="B22" s="14">
        <v>24122</v>
      </c>
      <c r="C22" s="14">
        <v>20591</v>
      </c>
      <c r="D22" s="14">
        <v>30724</v>
      </c>
      <c r="E22" s="14">
        <v>41647</v>
      </c>
      <c r="F22" s="14">
        <v>22980</v>
      </c>
      <c r="G22" s="14">
        <v>31390</v>
      </c>
      <c r="H22" s="14">
        <v>14082</v>
      </c>
      <c r="I22" s="14">
        <v>7615</v>
      </c>
      <c r="J22" s="12">
        <f t="shared" si="6"/>
        <v>193151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0.9723</v>
      </c>
      <c r="C25" s="22">
        <v>0.9838</v>
      </c>
      <c r="D25" s="22">
        <v>1</v>
      </c>
      <c r="E25" s="22">
        <v>1</v>
      </c>
      <c r="F25" s="22">
        <v>1</v>
      </c>
      <c r="G25" s="22">
        <v>1</v>
      </c>
      <c r="H25" s="22">
        <v>0.9393</v>
      </c>
      <c r="I25" s="22">
        <v>0.9842</v>
      </c>
      <c r="J25" s="21"/>
    </row>
    <row r="26" spans="1:10" ht="18.75" customHeight="1">
      <c r="A26" s="17" t="s">
        <v>38</v>
      </c>
      <c r="B26" s="23">
        <v>0.849</v>
      </c>
      <c r="C26" s="23">
        <v>0.7853</v>
      </c>
      <c r="D26" s="23">
        <v>0.8038</v>
      </c>
      <c r="E26" s="23">
        <v>0.8088</v>
      </c>
      <c r="F26" s="23">
        <v>0.7578</v>
      </c>
      <c r="G26" s="23">
        <v>0.735</v>
      </c>
      <c r="H26" s="23">
        <v>0.656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0.9592419700808391</v>
      </c>
      <c r="C28" s="23">
        <f aca="true" t="shared" si="8" ref="C28:I28">(((+C$8+C$16)*C$25)+(C$20*C$26))/C$7</f>
        <v>0.9611132975968573</v>
      </c>
      <c r="D28" s="23">
        <f t="shared" si="8"/>
        <v>0.9764191165042337</v>
      </c>
      <c r="E28" s="23">
        <f t="shared" si="8"/>
        <v>0.9758035495752818</v>
      </c>
      <c r="F28" s="23">
        <f t="shared" si="8"/>
        <v>0.9718769706095152</v>
      </c>
      <c r="G28" s="23">
        <f t="shared" si="8"/>
        <v>0.9740138214243496</v>
      </c>
      <c r="H28" s="23">
        <f t="shared" si="8"/>
        <v>0.9151824989667354</v>
      </c>
      <c r="I28" s="23">
        <f t="shared" si="8"/>
        <v>0.9764355143338954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73</v>
      </c>
      <c r="B31" s="26">
        <f>B28*B30</f>
        <v>1.4949786103709877</v>
      </c>
      <c r="C31" s="26">
        <f aca="true" t="shared" si="9" ref="C31:I31">C28*C30</f>
        <v>1.4729061285671838</v>
      </c>
      <c r="D31" s="26">
        <f t="shared" si="9"/>
        <v>1.5116920761718546</v>
      </c>
      <c r="E31" s="26">
        <f t="shared" si="9"/>
        <v>1.5099584126127912</v>
      </c>
      <c r="F31" s="26">
        <f t="shared" si="9"/>
        <v>1.463549530040869</v>
      </c>
      <c r="G31" s="26">
        <f t="shared" si="9"/>
        <v>1.5373834157361934</v>
      </c>
      <c r="H31" s="26">
        <f t="shared" si="9"/>
        <v>1.655382104131031</v>
      </c>
      <c r="I31" s="26">
        <f t="shared" si="9"/>
        <v>1.868214069575042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791881.2</v>
      </c>
      <c r="C37" s="29">
        <f aca="true" t="shared" si="12" ref="C37:I37">+C38+C39</f>
        <v>617137.36</v>
      </c>
      <c r="D37" s="29">
        <f t="shared" si="12"/>
        <v>898703.96</v>
      </c>
      <c r="E37" s="29">
        <f t="shared" si="12"/>
        <v>1155617.98</v>
      </c>
      <c r="F37" s="29">
        <f t="shared" si="12"/>
        <v>673600.13</v>
      </c>
      <c r="G37" s="29">
        <f t="shared" si="12"/>
        <v>1144465.11</v>
      </c>
      <c r="H37" s="29">
        <f t="shared" si="12"/>
        <v>636830.46</v>
      </c>
      <c r="I37" s="29">
        <f t="shared" si="12"/>
        <v>509611.43</v>
      </c>
      <c r="J37" s="29">
        <f t="shared" si="11"/>
        <v>6427847.63</v>
      </c>
      <c r="L37" s="43"/>
      <c r="M37" s="43"/>
    </row>
    <row r="38" spans="1:10" ht="15.75">
      <c r="A38" s="17" t="s">
        <v>74</v>
      </c>
      <c r="B38" s="30">
        <f>ROUND(+B7*B31,2)</f>
        <v>791881.2</v>
      </c>
      <c r="C38" s="30">
        <f aca="true" t="shared" si="13" ref="C38:I38">ROUND(+C7*C31,2)</f>
        <v>617137.36</v>
      </c>
      <c r="D38" s="30">
        <f t="shared" si="13"/>
        <v>898703.96</v>
      </c>
      <c r="E38" s="30">
        <f t="shared" si="13"/>
        <v>1155617.98</v>
      </c>
      <c r="F38" s="30">
        <f t="shared" si="13"/>
        <v>673600.13</v>
      </c>
      <c r="G38" s="30">
        <f t="shared" si="13"/>
        <v>1144465.11</v>
      </c>
      <c r="H38" s="30">
        <f t="shared" si="13"/>
        <v>636830.46</v>
      </c>
      <c r="I38" s="30">
        <f t="shared" si="13"/>
        <v>509611.43</v>
      </c>
      <c r="J38" s="30">
        <f>SUM(B38:I38)</f>
        <v>6427847.63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91</v>
      </c>
      <c r="B41" s="31">
        <f aca="true" t="shared" si="15" ref="B41:J41">+B42+B45+B51</f>
        <v>-106139.54000000001</v>
      </c>
      <c r="C41" s="31">
        <f t="shared" si="15"/>
        <v>-116270.38</v>
      </c>
      <c r="D41" s="31">
        <f t="shared" si="15"/>
        <v>-107787.83</v>
      </c>
      <c r="E41" s="31">
        <f t="shared" si="15"/>
        <v>-138314.84</v>
      </c>
      <c r="F41" s="31">
        <f t="shared" si="15"/>
        <v>-102037.74</v>
      </c>
      <c r="G41" s="31">
        <f t="shared" si="15"/>
        <v>-149875.89</v>
      </c>
      <c r="H41" s="31">
        <f t="shared" si="15"/>
        <v>-75183.64</v>
      </c>
      <c r="I41" s="31">
        <f t="shared" si="15"/>
        <v>-72827.69</v>
      </c>
      <c r="J41" s="31">
        <f t="shared" si="15"/>
        <v>-868437.55</v>
      </c>
      <c r="L41" s="43"/>
    </row>
    <row r="42" spans="1:12" ht="15.75">
      <c r="A42" s="17" t="s">
        <v>44</v>
      </c>
      <c r="B42" s="32">
        <f>B43+B44</f>
        <v>-87525</v>
      </c>
      <c r="C42" s="32">
        <f aca="true" t="shared" si="16" ref="C42:I42">C43+C44</f>
        <v>-92118</v>
      </c>
      <c r="D42" s="32">
        <f t="shared" si="16"/>
        <v>-94413</v>
      </c>
      <c r="E42" s="32">
        <f t="shared" si="16"/>
        <v>-109116</v>
      </c>
      <c r="F42" s="32">
        <f t="shared" si="16"/>
        <v>-94725</v>
      </c>
      <c r="G42" s="32">
        <f t="shared" si="16"/>
        <v>-107178</v>
      </c>
      <c r="H42" s="32">
        <f t="shared" si="16"/>
        <v>-48084</v>
      </c>
      <c r="I42" s="32">
        <f t="shared" si="16"/>
        <v>-63351</v>
      </c>
      <c r="J42" s="31">
        <f t="shared" si="11"/>
        <v>-696510</v>
      </c>
      <c r="L42" s="43"/>
    </row>
    <row r="43" spans="1:12" ht="15.75">
      <c r="A43" s="13" t="s">
        <v>69</v>
      </c>
      <c r="B43" s="20">
        <f aca="true" t="shared" si="17" ref="B43:I43">ROUND(-B9*$D$3,2)</f>
        <v>-87525</v>
      </c>
      <c r="C43" s="20">
        <f t="shared" si="17"/>
        <v>-92118</v>
      </c>
      <c r="D43" s="20">
        <f t="shared" si="17"/>
        <v>-94413</v>
      </c>
      <c r="E43" s="20">
        <f t="shared" si="17"/>
        <v>-109116</v>
      </c>
      <c r="F43" s="20">
        <f t="shared" si="17"/>
        <v>-94725</v>
      </c>
      <c r="G43" s="20">
        <f t="shared" si="17"/>
        <v>-107178</v>
      </c>
      <c r="H43" s="20">
        <f t="shared" si="17"/>
        <v>-48084</v>
      </c>
      <c r="I43" s="20">
        <f t="shared" si="17"/>
        <v>-63351</v>
      </c>
      <c r="J43" s="57">
        <f t="shared" si="11"/>
        <v>-696510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-18614.54</v>
      </c>
      <c r="C45" s="32">
        <f t="shared" si="19"/>
        <v>-24152.38</v>
      </c>
      <c r="D45" s="32">
        <f t="shared" si="19"/>
        <v>-13374.83</v>
      </c>
      <c r="E45" s="32">
        <f t="shared" si="19"/>
        <v>-29198.84</v>
      </c>
      <c r="F45" s="32">
        <f t="shared" si="19"/>
        <v>-7312.74</v>
      </c>
      <c r="G45" s="32">
        <f t="shared" si="19"/>
        <v>-42697.89</v>
      </c>
      <c r="H45" s="32">
        <f t="shared" si="19"/>
        <v>-27099.64</v>
      </c>
      <c r="I45" s="32">
        <f t="shared" si="19"/>
        <v>-9476.69</v>
      </c>
      <c r="J45" s="32">
        <f t="shared" si="19"/>
        <v>-171927.55</v>
      </c>
      <c r="L45" s="50"/>
    </row>
    <row r="46" spans="1:10" ht="15.75">
      <c r="A46" s="13" t="s">
        <v>62</v>
      </c>
      <c r="B46" s="27">
        <v>-18614.54</v>
      </c>
      <c r="C46" s="27">
        <v>-24152.38</v>
      </c>
      <c r="D46" s="27">
        <v>-13374.83</v>
      </c>
      <c r="E46" s="27">
        <v>-29198.84</v>
      </c>
      <c r="F46" s="27">
        <v>-7312.74</v>
      </c>
      <c r="G46" s="27">
        <v>-42697.89</v>
      </c>
      <c r="H46" s="27">
        <v>-27099.64</v>
      </c>
      <c r="I46" s="27">
        <v>-9476.69</v>
      </c>
      <c r="J46" s="27">
        <f t="shared" si="11"/>
        <v>-171927.55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685741.6599999999</v>
      </c>
      <c r="C53" s="35">
        <f t="shared" si="20"/>
        <v>500866.98</v>
      </c>
      <c r="D53" s="35">
        <f t="shared" si="20"/>
        <v>790916.13</v>
      </c>
      <c r="E53" s="35">
        <f t="shared" si="20"/>
        <v>1017303.14</v>
      </c>
      <c r="F53" s="35">
        <f t="shared" si="20"/>
        <v>571562.39</v>
      </c>
      <c r="G53" s="35">
        <f t="shared" si="20"/>
        <v>994589.2200000001</v>
      </c>
      <c r="H53" s="35">
        <f t="shared" si="20"/>
        <v>561646.82</v>
      </c>
      <c r="I53" s="35">
        <f t="shared" si="20"/>
        <v>436783.74</v>
      </c>
      <c r="J53" s="35">
        <f>SUM(B53:I53)</f>
        <v>5559410.080000001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5559410.13</v>
      </c>
      <c r="L56" s="43"/>
    </row>
    <row r="57" spans="1:10" ht="17.25" customHeight="1">
      <c r="A57" s="17" t="s">
        <v>48</v>
      </c>
      <c r="B57" s="45">
        <v>90739.96</v>
      </c>
      <c r="C57" s="45">
        <v>86354.5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177094.46000000002</v>
      </c>
    </row>
    <row r="58" spans="1:10" ht="17.25" customHeight="1">
      <c r="A58" s="17" t="s">
        <v>54</v>
      </c>
      <c r="B58" s="45">
        <v>271644.01</v>
      </c>
      <c r="C58" s="45">
        <v>189985.23</v>
      </c>
      <c r="D58" s="44">
        <v>0</v>
      </c>
      <c r="E58" s="45">
        <v>80803.05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542432.29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52896.34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52896.34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104579.11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104579.11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46147.02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46147.02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42261.27</v>
      </c>
      <c r="E62" s="44">
        <v>0</v>
      </c>
      <c r="F62" s="45">
        <v>66194.82</v>
      </c>
      <c r="G62" s="44">
        <v>0</v>
      </c>
      <c r="H62" s="44">
        <v>0</v>
      </c>
      <c r="I62" s="44">
        <v>0</v>
      </c>
      <c r="J62" s="35">
        <f t="shared" si="21"/>
        <v>108456.09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79260.69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79260.69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61144.53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61144.53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7613.04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7613.04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192146.81</v>
      </c>
      <c r="G66" s="44">
        <v>0</v>
      </c>
      <c r="H66" s="44">
        <v>0</v>
      </c>
      <c r="I66" s="44">
        <v>0</v>
      </c>
      <c r="J66" s="35">
        <f t="shared" si="21"/>
        <v>192146.81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100913.86</v>
      </c>
      <c r="H67" s="45">
        <v>127630.8</v>
      </c>
      <c r="I67" s="44">
        <v>0</v>
      </c>
      <c r="J67" s="32">
        <f t="shared" si="21"/>
        <v>228544.66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241695.18</v>
      </c>
      <c r="H68" s="44">
        <v>0</v>
      </c>
      <c r="I68" s="44">
        <v>0</v>
      </c>
      <c r="J68" s="35">
        <f t="shared" si="21"/>
        <v>241695.18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93130.71</v>
      </c>
      <c r="J69" s="32">
        <f t="shared" si="21"/>
        <v>93130.71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118521.45</v>
      </c>
      <c r="J70" s="35">
        <f t="shared" si="21"/>
        <v>118521.45</v>
      </c>
    </row>
    <row r="71" spans="1:10" ht="17.25" customHeight="1">
      <c r="A71" s="41" t="s">
        <v>67</v>
      </c>
      <c r="B71" s="39">
        <v>323357.69</v>
      </c>
      <c r="C71" s="39">
        <v>224527.25</v>
      </c>
      <c r="D71" s="39">
        <v>545032.41</v>
      </c>
      <c r="E71" s="39">
        <v>788481.85</v>
      </c>
      <c r="F71" s="39">
        <v>313220.76</v>
      </c>
      <c r="G71" s="39">
        <v>651980.19</v>
      </c>
      <c r="H71" s="39">
        <v>434016.02</v>
      </c>
      <c r="I71" s="39">
        <v>225131.58</v>
      </c>
      <c r="J71" s="39">
        <f>SUM(B71:I71)</f>
        <v>3505747.75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1.5829523828247878</v>
      </c>
      <c r="C75" s="55">
        <v>1.5490541476600779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1.4740671455209058</v>
      </c>
      <c r="C76" s="55">
        <v>1.4429194013565616</v>
      </c>
      <c r="D76" s="55"/>
      <c r="E76" s="55">
        <v>1.5407795864627907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1.4151195545231496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1.4899638330890597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1.7767183738303838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1.7101219281407987</v>
      </c>
      <c r="E80" s="55">
        <v>0</v>
      </c>
      <c r="F80" s="55">
        <v>1.5146615805148709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1.487500817831705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1.4856688919902739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1.4718045047771389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1.4538307500555963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1.4781276439513875</v>
      </c>
      <c r="H85" s="55">
        <v>1.6553820999576296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1.617369577363422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1.8269108442239224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1.8907654029913343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2013-10-01T17:29:51Z</dcterms:modified>
  <cp:category/>
  <cp:version/>
  <cp:contentType/>
  <cp:contentStatus/>
</cp:coreProperties>
</file>